
<file path=[Content_Types].xml><?xml version="1.0" encoding="utf-8"?>
<Types xmlns="http://schemas.openxmlformats.org/package/2006/content-types"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3145" windowHeight="9555"/>
  </bookViews>
  <sheets>
    <sheet name="Sheet1" sheetId="1" r:id="rId1"/>
    <sheet name="Sheet2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4" name="ID_9CBCCCF27A44453C832B7A8AFB0940EB" descr="虚拟解剖系统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 flipH="1">
          <a:off x="15486380" y="632460"/>
          <a:ext cx="1594485" cy="2141220"/>
        </a:xfrm>
        <a:prstGeom prst="rect">
          <a:avLst/>
        </a:prstGeom>
      </xdr:spPr>
    </xdr:pic>
  </etc:cellImage>
  <etc:cellImage>
    <xdr:pic>
      <xdr:nvPicPr>
        <xdr:cNvPr id="5" name="ID_78D8B6AFC3F745FEBDE3BEAABB2FDCEC" descr="便携式冲击波治疗仪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5382240" y="932815"/>
          <a:ext cx="5095240" cy="6816090"/>
        </a:xfrm>
        <a:prstGeom prst="rect">
          <a:avLst/>
        </a:prstGeom>
      </xdr:spPr>
    </xdr:pic>
  </etc:cellImage>
  <etc:cellImage>
    <xdr:pic>
      <xdr:nvPicPr>
        <xdr:cNvPr id="8" name="ID_FAAF4748BFE44E9895595289585118A6" descr="高低压供电进线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5812770" y="8968105"/>
          <a:ext cx="10062845" cy="7562850"/>
        </a:xfrm>
        <a:prstGeom prst="rect">
          <a:avLst/>
        </a:prstGeom>
      </xdr:spPr>
    </xdr:pic>
  </etc:cellImage>
  <etc:cellImage>
    <xdr:pic>
      <xdr:nvPicPr>
        <xdr:cNvPr id="9" name="ID_273A58E2D380461BA3F3039A34FE3BB3" descr="高低压供电进线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5450820" y="9301480"/>
          <a:ext cx="10065385" cy="7564120"/>
        </a:xfrm>
        <a:prstGeom prst="rect">
          <a:avLst/>
        </a:prstGeom>
      </xdr:spPr>
    </xdr:pic>
  </etc:cellImage>
  <etc:cellImage>
    <xdr:pic>
      <xdr:nvPicPr>
        <xdr:cNvPr id="10" name="ID_4F664AA6466B4B3481FCCAD48AB99F26" descr="网络型运动实训装置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5518130" y="9685020"/>
          <a:ext cx="10065385" cy="7562215"/>
        </a:xfrm>
        <a:prstGeom prst="rect">
          <a:avLst/>
        </a:prstGeom>
      </xdr:spPr>
    </xdr:pic>
  </etc:cellImage>
  <etc:cellImage>
    <xdr:pic>
      <xdr:nvPicPr>
        <xdr:cNvPr id="11" name="ID_01CD09E530914B668B06AC3EB05573E7" descr="堆垛机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5394305" y="10089515"/>
          <a:ext cx="7538720" cy="10085070"/>
        </a:xfrm>
        <a:prstGeom prst="rect">
          <a:avLst/>
        </a:prstGeom>
      </xdr:spPr>
    </xdr:pic>
  </etc:cellImage>
  <etc:cellImage>
    <xdr:pic>
      <xdr:nvPicPr>
        <xdr:cNvPr id="12" name="ID_A03461053B9C4054B593D9F58D84B56C" descr="avg小车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 rot="5400000">
          <a:off x="14234160" y="11797665"/>
          <a:ext cx="10065385" cy="7564120"/>
        </a:xfrm>
        <a:prstGeom prst="rect">
          <a:avLst/>
        </a:prstGeom>
      </xdr:spPr>
    </xdr:pic>
  </etc:cellImage>
  <etc:cellImage>
    <xdr:pic>
      <xdr:nvPicPr>
        <xdr:cNvPr id="14" name="ID_A67A6195BBC844FA81CE46207F8DB078" descr="工业机器人系统实训考核平台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5201900" y="11380470"/>
          <a:ext cx="10065385" cy="7564120"/>
        </a:xfrm>
        <a:prstGeom prst="rect">
          <a:avLst/>
        </a:prstGeom>
      </xdr:spPr>
    </xdr:pic>
  </etc:cellImage>
  <etc:cellImage>
    <xdr:pic>
      <xdr:nvPicPr>
        <xdr:cNvPr id="15" name="ID_9B9A90BD9BE340A0A8B5EF88909E5AAB" descr="智能机器人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5201900" y="11819255"/>
          <a:ext cx="10065385" cy="7560310"/>
        </a:xfrm>
        <a:prstGeom prst="rect">
          <a:avLst/>
        </a:prstGeom>
      </xdr:spPr>
    </xdr:pic>
  </etc:cellImage>
  <etc:cellImage>
    <xdr:pic>
      <xdr:nvPicPr>
        <xdr:cNvPr id="16" name="ID_486C86A618FD4B28805561974E5DFE7E" descr="智能机器人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5201900" y="12256770"/>
          <a:ext cx="10065385" cy="7560945"/>
        </a:xfrm>
        <a:prstGeom prst="rect">
          <a:avLst/>
        </a:prstGeom>
      </xdr:spPr>
    </xdr:pic>
  </etc:cellImage>
  <etc:cellImage>
    <xdr:pic>
      <xdr:nvPicPr>
        <xdr:cNvPr id="17" name="ID_B82634D7092042ABB86533C5598446B5" descr="3d金属打印机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5201900" y="13573125"/>
          <a:ext cx="10065385" cy="7559675"/>
        </a:xfrm>
        <a:prstGeom prst="rect">
          <a:avLst/>
        </a:prstGeom>
      </xdr:spPr>
    </xdr:pic>
  </etc:cellImage>
  <etc:cellImage>
    <xdr:pic>
      <xdr:nvPicPr>
        <xdr:cNvPr id="18" name="ID_5BF81A56EFF14A739DE4DDFB77C90856" descr="电梯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5201900" y="13133070"/>
          <a:ext cx="10065385" cy="7564120"/>
        </a:xfrm>
        <a:prstGeom prst="rect">
          <a:avLst/>
        </a:prstGeom>
      </xdr:spPr>
    </xdr:pic>
  </etc:cellImage>
  <etc:cellImage>
    <xdr:pic>
      <xdr:nvPicPr>
        <xdr:cNvPr id="2" name="ID_8E7C3846D8934CD2BBDE597A8DF9EFAA" descr="qcpr仪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 rot="5400000">
          <a:off x="14162405" y="16171545"/>
          <a:ext cx="10027285" cy="7552690"/>
        </a:xfrm>
        <a:prstGeom prst="rect">
          <a:avLst/>
        </a:prstGeom>
      </xdr:spPr>
    </xdr:pic>
  </etc:cellImage>
  <etc:cellImage>
    <xdr:pic>
      <xdr:nvPicPr>
        <xdr:cNvPr id="6" name="ID_60D1C2C689C444C087BDA997EBB1EEB6" descr="多功能酶标仪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 rot="5400000">
          <a:off x="14220190" y="17491075"/>
          <a:ext cx="10027285" cy="7542530"/>
        </a:xfrm>
        <a:prstGeom prst="rect">
          <a:avLst/>
        </a:prstGeom>
      </xdr:spPr>
    </xdr:pic>
  </etc:cellImage>
  <etc:cellImage>
    <xdr:pic>
      <xdr:nvPicPr>
        <xdr:cNvPr id="7" name="ID_48EA998407B24A5AA28A9693DD284153" descr="多功能酶标仪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 rot="5400000">
          <a:off x="15580995" y="15807690"/>
          <a:ext cx="402590" cy="302895"/>
        </a:xfrm>
        <a:prstGeom prst="rect">
          <a:avLst/>
        </a:prstGeom>
      </xdr:spPr>
    </xdr:pic>
  </etc:cellImage>
  <etc:cellImage>
    <xdr:pic>
      <xdr:nvPicPr>
        <xdr:cNvPr id="13" name="ID_BF25BCA79FC04368A4078191E595955C" descr="化学发光成像仪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5327630" y="15347950"/>
          <a:ext cx="10027285" cy="7539355"/>
        </a:xfrm>
        <a:prstGeom prst="rect">
          <a:avLst/>
        </a:prstGeom>
      </xdr:spPr>
    </xdr:pic>
  </etc:cellImage>
  <etc:cellImage>
    <xdr:pic>
      <xdr:nvPicPr>
        <xdr:cNvPr id="19" name="ID_1DCC6B96B3164BA6925E93DA8CCBE194" descr="减压平行浓缩仪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5201900" y="14010005"/>
          <a:ext cx="10027285" cy="7560310"/>
        </a:xfrm>
        <a:prstGeom prst="rect">
          <a:avLst/>
        </a:prstGeom>
      </xdr:spPr>
    </xdr:pic>
  </etc:cellImage>
  <etc:cellImage>
    <xdr:pic>
      <xdr:nvPicPr>
        <xdr:cNvPr id="20" name="ID_E65F58B3EC4B4FE1ACF8BA81A1D166F3" descr="减压平行浓缩仪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5201900" y="14447520"/>
          <a:ext cx="10027285" cy="7555230"/>
        </a:xfrm>
        <a:prstGeom prst="rect">
          <a:avLst/>
        </a:prstGeom>
      </xdr:spPr>
    </xdr:pic>
  </etc:cellImage>
  <etc:cellImage>
    <xdr:pic>
      <xdr:nvPicPr>
        <xdr:cNvPr id="21" name="ID_3B3EE2C9E9434E93B1C3E4B6298EC2CD" descr="制雾机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5201900" y="16638270"/>
          <a:ext cx="7526020" cy="10116820"/>
        </a:xfrm>
        <a:prstGeom prst="rect">
          <a:avLst/>
        </a:prstGeom>
      </xdr:spPr>
    </xdr:pic>
  </etc:cellImage>
  <etc:cellImage>
    <xdr:pic>
      <xdr:nvPicPr>
        <xdr:cNvPr id="22" name="ID_E001D118BF0D4221A80CB289C606FA27" descr="压片机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5201900" y="17076420"/>
          <a:ext cx="10027285" cy="7557135"/>
        </a:xfrm>
        <a:prstGeom prst="rect">
          <a:avLst/>
        </a:prstGeom>
      </xdr:spPr>
    </xdr:pic>
  </etc:cellImage>
  <etc:cellImage>
    <xdr:pic>
      <xdr:nvPicPr>
        <xdr:cNvPr id="23" name="ID_42240701CB894A63901004504EAB44EC" descr="制粒机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5201900" y="17515205"/>
          <a:ext cx="10027285" cy="7566025"/>
        </a:xfrm>
        <a:prstGeom prst="rect">
          <a:avLst/>
        </a:prstGeom>
      </xdr:spPr>
    </xdr:pic>
  </etc:cellImage>
  <etc:cellImage>
    <xdr:pic>
      <xdr:nvPicPr>
        <xdr:cNvPr id="24" name="ID_2E5D0FA36DAD42D6B28162E462535975" descr="层析仪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5201900" y="17952720"/>
          <a:ext cx="7515860" cy="10140315"/>
        </a:xfrm>
        <a:prstGeom prst="rect">
          <a:avLst/>
        </a:prstGeom>
      </xdr:spPr>
    </xdr:pic>
  </etc:cellImage>
  <etc:cellImage>
    <xdr:pic>
      <xdr:nvPicPr>
        <xdr:cNvPr id="25" name="ID_FEC2B304AAF84831A029251E02B3A349" descr="层析仪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5237460" y="18414365"/>
          <a:ext cx="7515860" cy="10140315"/>
        </a:xfrm>
        <a:prstGeom prst="rect">
          <a:avLst/>
        </a:prstGeom>
      </xdr:spPr>
    </xdr:pic>
  </etc:cellImage>
  <etc:cellImage>
    <xdr:pic>
      <xdr:nvPicPr>
        <xdr:cNvPr id="26" name="ID_3B59A967928D4AC3A68C481C4C011810" descr="层析仪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5201900" y="18829020"/>
          <a:ext cx="7515860" cy="10154920"/>
        </a:xfrm>
        <a:prstGeom prst="rect">
          <a:avLst/>
        </a:prstGeom>
      </xdr:spPr>
    </xdr:pic>
  </etc:cellImage>
  <etc:cellImage>
    <xdr:pic>
      <xdr:nvPicPr>
        <xdr:cNvPr id="27" name="ID_937EA473408A42B6A633049A07223DED" descr="层析仪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5201900" y="19267805"/>
          <a:ext cx="7515860" cy="10163810"/>
        </a:xfrm>
        <a:prstGeom prst="rect">
          <a:avLst/>
        </a:prstGeom>
      </xdr:spPr>
    </xdr:pic>
  </etc:cellImage>
  <etc:cellImage>
    <xdr:pic>
      <xdr:nvPicPr>
        <xdr:cNvPr id="28" name="ID_A19341575826458F85B5F212D8CF524D" descr="高效液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5201900" y="19705320"/>
          <a:ext cx="7526020" cy="10172700"/>
        </a:xfrm>
        <a:prstGeom prst="rect">
          <a:avLst/>
        </a:prstGeom>
      </xdr:spPr>
    </xdr:pic>
  </etc:cellImage>
  <etc:cellImage>
    <xdr:pic>
      <xdr:nvPicPr>
        <xdr:cNvPr id="29" name="ID_420C4FDC4AAF4F9A84ADB1A3EF5DE80E" descr="高效液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5201900" y="20143470"/>
          <a:ext cx="7526020" cy="10178415"/>
        </a:xfrm>
        <a:prstGeom prst="rect">
          <a:avLst/>
        </a:prstGeom>
      </xdr:spPr>
    </xdr:pic>
  </etc:cellImage>
  <etc:cellImage>
    <xdr:pic>
      <xdr:nvPicPr>
        <xdr:cNvPr id="30" name="ID_BC5C804EE925438DA6757892BCD86F8E" descr="高效液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5201900" y="21021675"/>
          <a:ext cx="7526020" cy="10191115"/>
        </a:xfrm>
        <a:prstGeom prst="rect">
          <a:avLst/>
        </a:prstGeom>
      </xdr:spPr>
    </xdr:pic>
  </etc:cellImage>
  <etc:cellImage>
    <xdr:pic>
      <xdr:nvPicPr>
        <xdr:cNvPr id="31" name="ID_23CBC3D23B4B4D549F50E90007563275" descr="发酵罐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5201900" y="22492335"/>
          <a:ext cx="7526020" cy="10229850"/>
        </a:xfrm>
        <a:prstGeom prst="rect">
          <a:avLst/>
        </a:prstGeom>
      </xdr:spPr>
    </xdr:pic>
  </etc:cellImage>
  <etc:cellImage>
    <xdr:pic>
      <xdr:nvPicPr>
        <xdr:cNvPr id="32" name="ID_909B21C6516A4D4B9A0327167174D3F8" descr="辅助系统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5201900" y="6124575"/>
          <a:ext cx="7526020" cy="10083800"/>
        </a:xfrm>
        <a:prstGeom prst="rect">
          <a:avLst/>
        </a:prstGeom>
      </xdr:spPr>
    </xdr:pic>
  </etc:cellImage>
  <etc:cellImage>
    <xdr:pic>
      <xdr:nvPicPr>
        <xdr:cNvPr id="33" name="ID_F2C2B049828840C1B6CA6E7CBCE07E89" descr="辅助系统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5201900" y="6561455"/>
          <a:ext cx="7526020" cy="10085070"/>
        </a:xfrm>
        <a:prstGeom prst="rect">
          <a:avLst/>
        </a:prstGeom>
      </xdr:spPr>
    </xdr:pic>
  </etc:cellImage>
  <etc:cellImage>
    <xdr:pic>
      <xdr:nvPicPr>
        <xdr:cNvPr id="34" name="ID_04437D65AB984161BD92FDDAC4568A6E" descr="辅助系统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5201900" y="6998970"/>
          <a:ext cx="7526020" cy="10085705"/>
        </a:xfrm>
        <a:prstGeom prst="rect">
          <a:avLst/>
        </a:prstGeom>
      </xdr:spPr>
    </xdr:pic>
  </etc:cellImage>
  <etc:cellImage>
    <xdr:pic>
      <xdr:nvPicPr>
        <xdr:cNvPr id="35" name="ID_9558D5714EB24C1F8E40B60CED6479B8" descr="辅助系统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5201900" y="7437120"/>
          <a:ext cx="7526020" cy="10085070"/>
        </a:xfrm>
        <a:prstGeom prst="rect">
          <a:avLst/>
        </a:prstGeom>
      </xdr:spPr>
    </xdr:pic>
  </etc:cellImage>
  <etc:cellImage>
    <xdr:pic>
      <xdr:nvPicPr>
        <xdr:cNvPr id="36" name="ID_527E4529F5AF4EE9B6C4E854A663BA8E" descr="pack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5201900" y="8314055"/>
          <a:ext cx="7526020" cy="10085070"/>
        </a:xfrm>
        <a:prstGeom prst="rect">
          <a:avLst/>
        </a:prstGeom>
      </xdr:spPr>
    </xdr:pic>
  </etc:cellImage>
  <etc:cellImage>
    <xdr:pic>
      <xdr:nvPicPr>
        <xdr:cNvPr id="37" name="ID_7EB9BE319DC140FD849D4D2CF7C324A1" descr="动力电池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5201900" y="7875270"/>
          <a:ext cx="7526020" cy="10085070"/>
        </a:xfrm>
        <a:prstGeom prst="rect">
          <a:avLst/>
        </a:prstGeom>
      </xdr:spPr>
    </xdr:pic>
  </etc:cellImage>
  <etc:cellImage>
    <xdr:pic>
      <xdr:nvPicPr>
        <xdr:cNvPr id="38" name="ID_F017D83EDB2942B6B32A5F626D3CE3CD" descr="燃油系统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5201900" y="5684520"/>
          <a:ext cx="7526020" cy="1008507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<sst xmlns="http://schemas.openxmlformats.org/spreadsheetml/2006/main" count="598" uniqueCount="173">
  <si>
    <t>基础信息</t>
  </si>
  <si>
    <t>电源信息</t>
  </si>
  <si>
    <t>工程师填写</t>
  </si>
  <si>
    <t>安装顺序</t>
  </si>
  <si>
    <t>设备名称</t>
  </si>
  <si>
    <t>设备型号</t>
  </si>
  <si>
    <t>所属二级学院</t>
  </si>
  <si>
    <t>设备负责人</t>
  </si>
  <si>
    <t>联系电话</t>
  </si>
  <si>
    <t>设备安装位置</t>
  </si>
  <si>
    <t>额定电压</t>
  </si>
  <si>
    <t>额定电流</t>
  </si>
  <si>
    <t>是否长时间开机</t>
  </si>
  <si>
    <t>是否频繁开关机</t>
  </si>
  <si>
    <t>现场照片</t>
  </si>
  <si>
    <t>备注</t>
  </si>
  <si>
    <t>电源改造</t>
  </si>
  <si>
    <t>网络配置</t>
  </si>
  <si>
    <t>数据上报</t>
  </si>
  <si>
    <t>已安装</t>
  </si>
  <si>
    <t>多点触控虚拟解剖系统</t>
  </si>
  <si>
    <t>美国Anatomge/IMI0600002ADC</t>
  </si>
  <si>
    <t>(20800)彩虹鱼康复护理学院</t>
  </si>
  <si>
    <t>(2022010041)潘然</t>
  </si>
  <si>
    <t>(3#3313)3#3313-3315基础医学解剖室</t>
  </si>
  <si>
    <t>220V</t>
  </si>
  <si>
    <t>10安</t>
  </si>
  <si>
    <t>否</t>
  </si>
  <si>
    <t>直连</t>
  </si>
  <si>
    <t>简单</t>
  </si>
  <si>
    <t>优</t>
  </si>
  <si>
    <t>便携式冲击波治疗仪</t>
  </si>
  <si>
    <t>便携款</t>
  </si>
  <si>
    <t>(2021010007)汤永珩</t>
  </si>
  <si>
    <t>(3#3207)3#3207急救教育实训室</t>
  </si>
  <si>
    <t>数字人一体机</t>
  </si>
  <si>
    <t>定制</t>
  </si>
  <si>
    <t>(20500)信息工程学院</t>
  </si>
  <si>
    <t>(2008050031)张礼宽</t>
  </si>
  <si>
    <t>(1#1101)1#1101-1102数字安全工程教学中心</t>
  </si>
  <si>
    <t>油气集输L型展架</t>
  </si>
  <si>
    <t>ELEX-ZJYQJS</t>
  </si>
  <si>
    <t>(1#1101-3)1#1101-3-1101-4运维与工控安全实训室</t>
  </si>
  <si>
    <t>智能制造L型展架</t>
  </si>
  <si>
    <t>ELEX-ZJZNZZ</t>
  </si>
  <si>
    <t>火力发电L型展架</t>
  </si>
  <si>
    <t>ELEX-ZJHLFD</t>
  </si>
  <si>
    <t>风力发电L型展架</t>
  </si>
  <si>
    <t>ELEX-ZJFLFD</t>
  </si>
  <si>
    <t>轨道交通L型展架</t>
  </si>
  <si>
    <t>ELEX-ZJGDJT</t>
  </si>
  <si>
    <t>变电站L型展架</t>
  </si>
  <si>
    <t>ELEX-ZJBTZ</t>
  </si>
  <si>
    <t>热转印机</t>
  </si>
  <si>
    <t>PD1700</t>
  </si>
  <si>
    <t>(20300)达利女装学院</t>
  </si>
  <si>
    <t>(2004010015)梁凯</t>
  </si>
  <si>
    <t>(7#7107)7#7107纺织纹样设计研发中心</t>
  </si>
  <si>
    <t>380V</t>
  </si>
  <si>
    <t>40安</t>
  </si>
  <si>
    <t>加个电箱、用六平方的线</t>
  </si>
  <si>
    <t>数码喷射印花系统+转移数码印花机备用松下喷头（4个）</t>
  </si>
  <si>
    <t>Ajet1604</t>
  </si>
  <si>
    <t>数码导带印花系统+数码导带印花机星光备用喷头（2个）</t>
  </si>
  <si>
    <t>VEGA3180G</t>
  </si>
  <si>
    <t>现场查看之后发现是220v电压</t>
  </si>
  <si>
    <t>实训装置（燃油）检测系统</t>
  </si>
  <si>
    <t>vw6606-2023-A</t>
  </si>
  <si>
    <t>(20600)吉利汽车学院</t>
  </si>
  <si>
    <t>(2015010015)何俊杰</t>
  </si>
  <si>
    <t>(公实#C101)公实C101燃油整车实训室</t>
  </si>
  <si>
    <t>仪表上电就是12V的直流电</t>
  </si>
  <si>
    <t>主动车道辅助实验系统</t>
  </si>
  <si>
    <t>CO4205-1W</t>
  </si>
  <si>
    <t>(2#2102)2#2102-2104汽车底盘线控实验室</t>
  </si>
  <si>
    <t>带紧急制动辅助的自适应巡航实验系统</t>
  </si>
  <si>
    <t>CO4205-1V</t>
  </si>
  <si>
    <t>动力电池性能试验与分析智慧教学平台</t>
  </si>
  <si>
    <t>BT-NEV2-T068</t>
  </si>
  <si>
    <t>(公实#E203)公实E203新能源“三电”实训室</t>
  </si>
  <si>
    <t>32安</t>
  </si>
  <si>
    <t>380v航空插头</t>
  </si>
  <si>
    <t>中等</t>
  </si>
  <si>
    <t>动力电池PACK装配、调试及维护平台</t>
  </si>
  <si>
    <t>JLAR-ST-008</t>
  </si>
  <si>
    <t>高低压供配电技术成套实训设备</t>
  </si>
  <si>
    <t>EM-EE1108</t>
  </si>
  <si>
    <t>(20100)友嘉智能制造学院</t>
  </si>
  <si>
    <t>(2023010066)叶志贤</t>
  </si>
  <si>
    <t>(10#A301-1)10#A301-A302-1电梯智能物联与控制技术实训室</t>
  </si>
  <si>
    <t>16安(暂定）</t>
  </si>
  <si>
    <t>是</t>
  </si>
  <si>
    <t>16安（暂定）</t>
  </si>
  <si>
    <t>网络型运动控制实训装置</t>
  </si>
  <si>
    <t>DPRO-MCCT-STD-PKG</t>
  </si>
  <si>
    <t>(2010010007)李哲昀</t>
  </si>
  <si>
    <t>(10#B405)10#B405-B406工业网络实训室</t>
  </si>
  <si>
    <t>16安</t>
  </si>
  <si>
    <t>装电箱</t>
  </si>
  <si>
    <t>全自动堆垛机</t>
  </si>
  <si>
    <t>BDT-AS/RS-DDJ</t>
  </si>
  <si>
    <t>(2019010012)王赟</t>
  </si>
  <si>
    <t>(10#B104)10#B104数控培训中心</t>
  </si>
  <si>
    <t>AGV小车</t>
  </si>
  <si>
    <t>BDT-Flow200C</t>
  </si>
  <si>
    <t>电梯控制技术综合实训装置（二座四层群控电梯、仿真实物）</t>
  </si>
  <si>
    <t>THJDDT-5 型</t>
  </si>
  <si>
    <t>(20900)特种设备学院</t>
  </si>
  <si>
    <t>(2019010011)徐松华</t>
  </si>
  <si>
    <t>(9#A101)9#A101高水平技术技能创新工作室</t>
  </si>
  <si>
    <t>25安</t>
  </si>
  <si>
    <t>待定</t>
  </si>
  <si>
    <t>工业机器人系统实训考核平台</t>
  </si>
  <si>
    <t>THMS JZ-3 型</t>
  </si>
  <si>
    <t>(2019010023)赵龙云</t>
  </si>
  <si>
    <t>(10#C203)10#C203-C205工业机器人实训室</t>
  </si>
  <si>
    <t>智能机器人与数据驱动应用平台</t>
  </si>
  <si>
    <t>DT-ES-05-C</t>
  </si>
  <si>
    <t>(2022010013)黄一鸣</t>
  </si>
  <si>
    <t>(10#C102-1)10#C102-1自动化流水线实训室</t>
  </si>
  <si>
    <t>数字化设计与制造产线</t>
  </si>
  <si>
    <t>电梯物联网教学实训系统</t>
  </si>
  <si>
    <t>JC-IETS-01</t>
  </si>
  <si>
    <t>(2022010057)付世州</t>
  </si>
  <si>
    <t>(9#C区小班化教室111)9#C区小班化教室111</t>
  </si>
  <si>
    <t>软件</t>
  </si>
  <si>
    <t>智能电梯综合实训考核平台</t>
  </si>
  <si>
    <t>THJDZT-3C</t>
  </si>
  <si>
    <t>(9#叉车实训场地)9#叉车实训场地</t>
  </si>
  <si>
    <t>金属3D打印机</t>
  </si>
  <si>
    <t>DiMetal-280PO</t>
  </si>
  <si>
    <t>(2024010060)孟海良</t>
  </si>
  <si>
    <t>(10#D105)10#D105机电工程教学中心</t>
  </si>
  <si>
    <t>30安</t>
  </si>
  <si>
    <t>减压平行浓缩仪</t>
  </si>
  <si>
    <t>EXPEC 510</t>
  </si>
  <si>
    <t>(20400)生态健康学院</t>
  </si>
  <si>
    <t>(2016050005)董雪瑞</t>
  </si>
  <si>
    <t>(11#B205)11#B205-B206分离纯化实训室</t>
  </si>
  <si>
    <t>qPCR仪</t>
  </si>
  <si>
    <t>Q2000C</t>
  </si>
  <si>
    <t>(11#A314)11#A314-A316细胞培养实训室</t>
  </si>
  <si>
    <t>化学发光成像仪</t>
  </si>
  <si>
    <t>Tanon 5200 Multi</t>
  </si>
  <si>
    <t>多功能酶标仪</t>
  </si>
  <si>
    <t>FEyond A300</t>
  </si>
  <si>
    <t>小型喷雾干燥机</t>
  </si>
  <si>
    <t>YC-510</t>
  </si>
  <si>
    <t>(11#B101)11#B101固体制剂实训室</t>
  </si>
  <si>
    <t>17冲旋转压片机</t>
  </si>
  <si>
    <t>ZPK-17</t>
  </si>
  <si>
    <t xml:space="preserve">装电箱</t>
  </si>
  <si>
    <t>流化床制粒机</t>
  </si>
  <si>
    <t>FZS5</t>
  </si>
  <si>
    <t>无插座，配电箱电源直接到设备</t>
  </si>
  <si>
    <t>自动层析仪</t>
  </si>
  <si>
    <t>SDL100</t>
  </si>
  <si>
    <t>高效液相色谱仪（紫外）</t>
  </si>
  <si>
    <t>LC-20ADXR</t>
  </si>
  <si>
    <t>(2012010026)王聪</t>
  </si>
  <si>
    <t>(11#A223)11#A223-A225液相色谱室</t>
  </si>
  <si>
    <t>自动配料系统</t>
  </si>
  <si>
    <t>UTS-PLS03</t>
  </si>
  <si>
    <t>(11#A109)11#A109-A115化工单元操作实训室</t>
  </si>
  <si>
    <t>高效液相色谱仪（二极管阵列+示差）</t>
  </si>
  <si>
    <t>现代化工HSE体感式装置</t>
  </si>
  <si>
    <t>UTM-HSE-3J</t>
  </si>
  <si>
    <t>(11#A108)11#A108-A114现代化工HSE技能综合实训室</t>
  </si>
  <si>
    <t>四联发酵罐</t>
  </si>
  <si>
    <t>BIOTECH-10JS-10JS-10JS-30JS</t>
  </si>
  <si>
    <t>(11#B102)11#B102发酵实训室</t>
  </si>
  <si>
    <t>新精馏装置实训平台</t>
  </si>
  <si>
    <t>UTS-JL-16J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</si>
</sst>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8">
    <font>
      <sz val="11"/>
      <color theme="1"/>
      <name val="宋体"/>
      <charset val="134"/>
      <scheme val="minor"/>
    </font>
    <font>
      <sz val="12"/>
      <color theme="1"/>
      <name val="宋体"/>
      <charset val="134"/>
      <scheme val="minor"/>
    </font>
    <font>
      <b/>
      <sz val="14"/>
      <color theme="1"/>
      <name val="黑体"/>
      <charset val="134"/>
    </font>
    <font>
      <b/>
      <sz val="12"/>
      <color theme="1"/>
      <name val="宋体"/>
      <charset val="134"/>
      <scheme val="minor"/>
    </font>
    <font>
      <sz val="11"/>
      <name val="等线"/>
      <charset val="134"/>
    </font>
    <font>
      <sz val="11"/>
      <name val="宋体"/>
      <charset val="134"/>
      <scheme val="minor"/>
    </font>
    <font>
      <b/>
      <sz val="12"/>
      <color rgb="FFFF0000"/>
      <name val="宋体"/>
      <charset val="134"/>
      <scheme val="minor"/>
    </font>
    <font>
      <sz val="11"/>
      <color rgb="FF000000"/>
      <name val="等线"/>
      <charset val="134"/>
    </font>
    <font>
      <sz val="11"/>
      <color rgb="FFFF0000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7">
    <fill>
      <patternFill patternType="none"/>
    </fill>
    <fill>
      <patternFill patternType="gray125"/>
    </fill>
    <fill>
      <patternFill patternType="solid">
        <fgColor theme="6" tint="0.599963377788629"/>
        <bgColor indexed="64"/>
      </patternFill>
    </fill>
    <fill>
      <patternFill patternType="solid">
        <fgColor theme="5" tint="0.599963377788629"/>
        <bgColor indexed="64"/>
      </patternFill>
    </fill>
    <fill>
      <patternFill patternType="solid">
        <fgColor rgb="FFBDD6EE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4" tint="0.59996337778862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 applyBorder="0"/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0" fillId="7" borderId="2" applyNumberFormat="0" applyFont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3" applyNumberFormat="0" applyFill="0" applyAlignment="0" applyProtection="0">
      <alignment vertical="center"/>
    </xf>
    <xf numFmtId="0" fontId="15" fillId="0" borderId="3" applyNumberFormat="0" applyFill="0" applyAlignment="0" applyProtection="0">
      <alignment vertical="center"/>
    </xf>
    <xf numFmtId="0" fontId="16" fillId="0" borderId="4" applyNumberFormat="0" applyFill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8" borderId="5" applyNumberFormat="0" applyAlignment="0" applyProtection="0">
      <alignment vertical="center"/>
    </xf>
    <xf numFmtId="0" fontId="18" fillId="9" borderId="6" applyNumberFormat="0" applyAlignment="0" applyProtection="0">
      <alignment vertical="center"/>
    </xf>
    <xf numFmtId="0" fontId="19" fillId="9" borderId="5" applyNumberFormat="0" applyAlignment="0" applyProtection="0">
      <alignment vertical="center"/>
    </xf>
    <xf numFmtId="0" fontId="20" fillId="10" borderId="7" applyNumberFormat="0" applyAlignment="0" applyProtection="0">
      <alignment vertical="center"/>
    </xf>
    <xf numFmtId="0" fontId="21" fillId="0" borderId="8" applyNumberFormat="0" applyFill="0" applyAlignment="0" applyProtection="0">
      <alignment vertical="center"/>
    </xf>
    <xf numFmtId="0" fontId="22" fillId="0" borderId="9" applyNumberFormat="0" applyFill="0" applyAlignment="0" applyProtection="0">
      <alignment vertical="center"/>
    </xf>
    <xf numFmtId="0" fontId="23" fillId="11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5" fillId="13" borderId="0" applyNumberFormat="0" applyBorder="0" applyAlignment="0" applyProtection="0">
      <alignment vertical="center"/>
    </xf>
    <xf numFmtId="0" fontId="26" fillId="14" borderId="0" applyNumberFormat="0" applyBorder="0" applyAlignment="0" applyProtection="0">
      <alignment vertical="center"/>
    </xf>
    <xf numFmtId="0" fontId="27" fillId="15" borderId="0" applyNumberFormat="0" applyBorder="0" applyAlignment="0" applyProtection="0">
      <alignment vertical="center"/>
    </xf>
    <xf numFmtId="0" fontId="27" fillId="16" borderId="0" applyNumberFormat="0" applyBorder="0" applyAlignment="0" applyProtection="0">
      <alignment vertical="center"/>
    </xf>
    <xf numFmtId="0" fontId="26" fillId="17" borderId="0" applyNumberFormat="0" applyBorder="0" applyAlignment="0" applyProtection="0">
      <alignment vertical="center"/>
    </xf>
    <xf numFmtId="0" fontId="26" fillId="18" borderId="0" applyNumberFormat="0" applyBorder="0" applyAlignment="0" applyProtection="0">
      <alignment vertical="center"/>
    </xf>
    <xf numFmtId="0" fontId="27" fillId="19" borderId="0" applyNumberFormat="0" applyBorder="0" applyAlignment="0" applyProtection="0">
      <alignment vertical="center"/>
    </xf>
    <xf numFmtId="0" fontId="27" fillId="20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6" fillId="22" borderId="0" applyNumberFormat="0" applyBorder="0" applyAlignment="0" applyProtection="0">
      <alignment vertical="center"/>
    </xf>
    <xf numFmtId="0" fontId="27" fillId="23" borderId="0" applyNumberFormat="0" applyBorder="0" applyAlignment="0" applyProtection="0">
      <alignment vertical="center"/>
    </xf>
    <xf numFmtId="0" fontId="27" fillId="24" borderId="0" applyNumberFormat="0" applyBorder="0" applyAlignment="0" applyProtection="0">
      <alignment vertical="center"/>
    </xf>
    <xf numFmtId="0" fontId="26" fillId="25" borderId="0" applyNumberFormat="0" applyBorder="0" applyAlignment="0" applyProtection="0">
      <alignment vertical="center"/>
    </xf>
    <xf numFmtId="0" fontId="26" fillId="26" borderId="0" applyNumberFormat="0" applyBorder="0" applyAlignment="0" applyProtection="0">
      <alignment vertical="center"/>
    </xf>
    <xf numFmtId="0" fontId="27" fillId="27" borderId="0" applyNumberFormat="0" applyBorder="0" applyAlignment="0" applyProtection="0">
      <alignment vertical="center"/>
    </xf>
    <xf numFmtId="0" fontId="27" fillId="28" borderId="0" applyNumberFormat="0" applyBorder="0" applyAlignment="0" applyProtection="0">
      <alignment vertical="center"/>
    </xf>
    <xf numFmtId="0" fontId="26" fillId="29" borderId="0" applyNumberFormat="0" applyBorder="0" applyAlignment="0" applyProtection="0">
      <alignment vertical="center"/>
    </xf>
    <xf numFmtId="0" fontId="26" fillId="30" borderId="0" applyNumberFormat="0" applyBorder="0" applyAlignment="0" applyProtection="0">
      <alignment vertical="center"/>
    </xf>
    <xf numFmtId="0" fontId="27" fillId="31" borderId="0" applyNumberFormat="0" applyBorder="0" applyAlignment="0" applyProtection="0">
      <alignment vertical="center"/>
    </xf>
    <xf numFmtId="0" fontId="27" fillId="5" borderId="0" applyNumberFormat="0" applyBorder="0" applyAlignment="0" applyProtection="0">
      <alignment vertical="center"/>
    </xf>
    <xf numFmtId="0" fontId="26" fillId="32" borderId="0" applyNumberFormat="0" applyBorder="0" applyAlignment="0" applyProtection="0">
      <alignment vertical="center"/>
    </xf>
    <xf numFmtId="0" fontId="26" fillId="33" borderId="0" applyNumberFormat="0" applyBorder="0" applyAlignment="0" applyProtection="0">
      <alignment vertical="center"/>
    </xf>
    <xf numFmtId="0" fontId="27" fillId="34" borderId="0" applyNumberFormat="0" applyBorder="0" applyAlignment="0" applyProtection="0">
      <alignment vertical="center"/>
    </xf>
    <xf numFmtId="0" fontId="27" fillId="35" borderId="0" applyNumberFormat="0" applyBorder="0" applyAlignment="0" applyProtection="0">
      <alignment vertical="center"/>
    </xf>
    <xf numFmtId="0" fontId="26" fillId="36" borderId="0" applyNumberFormat="0" applyBorder="0" applyAlignment="0" applyProtection="0">
      <alignment vertical="center"/>
    </xf>
  </cellStyleXfs>
  <cellXfs count="20">
    <xf numFmtId="0" fontId="0" fillId="0" borderId="0" xfId="0"/>
    <xf numFmtId="0" fontId="1" fillId="0" borderId="0" xfId="0" applyFont="1"/>
    <xf numFmtId="0" fontId="2" fillId="2" borderId="0" xfId="0" applyFont="1" applyFill="1" applyAlignment="1">
      <alignment horizontal="center"/>
    </xf>
    <xf numFmtId="0" fontId="2" fillId="3" borderId="0" xfId="0" applyFont="1" applyFill="1" applyAlignment="1">
      <alignment horizontal="center"/>
    </xf>
    <xf numFmtId="0" fontId="3" fillId="0" borderId="0" xfId="0" applyFont="1"/>
    <xf numFmtId="0" fontId="4" fillId="4" borderId="1" xfId="0" applyFont="1" applyFill="1" applyBorder="1" applyAlignment="1">
      <alignment horizontal="center" vertical="center"/>
    </xf>
    <xf numFmtId="0" fontId="4" fillId="0" borderId="1" xfId="0" applyFont="1" applyFill="1" applyBorder="1" applyAlignment="1">
      <alignment vertical="center" wrapText="1"/>
    </xf>
    <xf numFmtId="0" fontId="4" fillId="0" borderId="1" xfId="0" applyFont="1" applyBorder="1" applyAlignment="1">
      <alignment vertical="center" wrapText="1"/>
    </xf>
    <xf numFmtId="0" fontId="4" fillId="0" borderId="1" xfId="0" applyFont="1" applyBorder="1" applyAlignment="1">
      <alignment vertical="center"/>
    </xf>
    <xf numFmtId="0" fontId="5" fillId="0" borderId="1" xfId="0" applyFont="1" applyBorder="1"/>
    <xf numFmtId="0" fontId="5" fillId="5" borderId="1" xfId="0" applyFont="1" applyFill="1" applyBorder="1" applyAlignment="1">
      <alignment horizontal="center" vertical="center"/>
    </xf>
    <xf numFmtId="0" fontId="5" fillId="0" borderId="1" xfId="0" applyFont="1" applyBorder="1" applyAlignment="1">
      <alignment vertical="center" wrapText="1"/>
    </xf>
    <xf numFmtId="0" fontId="5" fillId="0" borderId="1" xfId="0" applyFont="1" applyBorder="1" applyAlignment="1">
      <alignment vertical="center"/>
    </xf>
    <xf numFmtId="0" fontId="5" fillId="5" borderId="1" xfId="0" applyFont="1" applyFill="1" applyBorder="1" applyAlignment="1">
      <alignment horizontal="center" vertical="center" wrapText="1"/>
    </xf>
    <xf numFmtId="0" fontId="2" fillId="6" borderId="0" xfId="0" applyFont="1" applyFill="1" applyAlignment="1">
      <alignment horizontal="center"/>
    </xf>
    <xf numFmtId="0" fontId="6" fillId="0" borderId="0" xfId="0" applyFont="1"/>
    <xf numFmtId="0" fontId="0" fillId="0" borderId="1" xfId="0" applyBorder="1"/>
    <xf numFmtId="0" fontId="7" fillId="0" borderId="1" xfId="0" applyFont="1" applyBorder="1" applyAlignment="1">
      <alignment vertical="center" wrapText="1"/>
    </xf>
    <xf numFmtId="0" fontId="0" fillId="0" borderId="1" xfId="0" applyBorder="1" applyAlignment="1">
      <alignment vertical="center" wrapText="1"/>
    </xf>
    <xf numFmtId="0" fontId="8" fillId="0" borderId="1" xfId="0" applyFont="1" applyBorder="1" applyAlignment="1">
      <alignment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0"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1" defaultTableStyle="TableStyleMedium9" defaultPivotStyle="PivotStylePreset2_Accent1">
    <tableStyle name="PivotStylePreset2_Accent1" table="0" count="10" xr9:uid="{267968C8-6FFD-4C36-ACC1-9EA1FD1885CA}">
      <tableStyleElement type="headerRow" dxfId="9"/>
      <tableStyleElement type="totalRow" dxfId="8"/>
      <tableStyleElement type="firstRowStripe" dxfId="7"/>
      <tableStyleElement type="firstColumnStripe" dxfId="6"/>
      <tableStyleElement type="firstSubtotalRow" dxfId="5"/>
      <tableStyleElement type="secondSubtotalRow" dxfId="4"/>
      <tableStyleElement type="firstRowSubheading" dxfId="3"/>
      <tableStyleElement type="secondRowSubheading" dxfId="2"/>
      <tableStyleElement type="pageFieldLabels" dxfId="1"/>
      <tableStyleElement type="pageFieldValues" dxfId="0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jpeg"/><Relationship Id="rId8" Type="http://schemas.openxmlformats.org/officeDocument/2006/relationships/image" Target="media/image8.jpeg"/><Relationship Id="rId7" Type="http://schemas.openxmlformats.org/officeDocument/2006/relationships/image" Target="media/image7.jpeg"/><Relationship Id="rId6" Type="http://schemas.openxmlformats.org/officeDocument/2006/relationships/image" Target="media/image6.jpeg"/><Relationship Id="rId5" Type="http://schemas.openxmlformats.org/officeDocument/2006/relationships/image" Target="media/image5.jpeg"/><Relationship Id="rId4" Type="http://schemas.openxmlformats.org/officeDocument/2006/relationships/image" Target="media/image4.jpeg"/><Relationship Id="rId3" Type="http://schemas.openxmlformats.org/officeDocument/2006/relationships/image" Target="media/image3.jpeg"/><Relationship Id="rId24" Type="http://schemas.openxmlformats.org/officeDocument/2006/relationships/image" Target="media/image24.jpeg"/><Relationship Id="rId23" Type="http://schemas.openxmlformats.org/officeDocument/2006/relationships/image" Target="media/image23.jpeg"/><Relationship Id="rId22" Type="http://schemas.openxmlformats.org/officeDocument/2006/relationships/image" Target="media/image22.jpeg"/><Relationship Id="rId21" Type="http://schemas.openxmlformats.org/officeDocument/2006/relationships/image" Target="media/image21.jpeg"/><Relationship Id="rId20" Type="http://schemas.openxmlformats.org/officeDocument/2006/relationships/image" Target="media/image20.jpeg"/><Relationship Id="rId2" Type="http://schemas.openxmlformats.org/officeDocument/2006/relationships/image" Target="media/image2.jpeg"/><Relationship Id="rId19" Type="http://schemas.openxmlformats.org/officeDocument/2006/relationships/image" Target="media/image19.jpeg"/><Relationship Id="rId18" Type="http://schemas.openxmlformats.org/officeDocument/2006/relationships/image" Target="media/image18.jpeg"/><Relationship Id="rId17" Type="http://schemas.openxmlformats.org/officeDocument/2006/relationships/image" Target="media/image17.jpeg"/><Relationship Id="rId16" Type="http://schemas.openxmlformats.org/officeDocument/2006/relationships/image" Target="media/image16.jpeg"/><Relationship Id="rId15" Type="http://schemas.openxmlformats.org/officeDocument/2006/relationships/image" Target="media/image15.jpeg"/><Relationship Id="rId14" Type="http://schemas.openxmlformats.org/officeDocument/2006/relationships/image" Target="media/image14.jpeg"/><Relationship Id="rId13" Type="http://schemas.openxmlformats.org/officeDocument/2006/relationships/image" Target="media/image13.jpeg"/><Relationship Id="rId12" Type="http://schemas.openxmlformats.org/officeDocument/2006/relationships/image" Target="media/image12.jpeg"/><Relationship Id="rId11" Type="http://schemas.openxmlformats.org/officeDocument/2006/relationships/image" Target="media/image11.jpeg"/><Relationship Id="rId10" Type="http://schemas.openxmlformats.org/officeDocument/2006/relationships/image" Target="media/image10.jpeg"/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tyles" Target="styles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Q55"/>
  <sheetViews>
    <sheetView tabSelected="1" zoomScale="85" zoomScaleNormal="85" topLeftCell="E26" workbookViewId="0">
      <selection activeCell="Q39" sqref="Q39"/>
    </sheetView>
  </sheetViews>
  <sheetFormatPr defaultColWidth="9.64166666666667" defaultRowHeight="13.5"/>
  <cols>
    <col min="1" max="1" width="10.25" customWidth="1"/>
    <col min="2" max="2" width="29.6333333333333" customWidth="1"/>
    <col min="3" max="3" width="25.75" customWidth="1"/>
    <col min="4" max="4" width="15" customWidth="1"/>
    <col min="5" max="5" width="20.1333333333333" customWidth="1"/>
    <col min="6" max="6" width="12.75" customWidth="1"/>
    <col min="7" max="7" width="29.6333333333333" customWidth="1"/>
    <col min="8" max="9" width="10.25" customWidth="1"/>
    <col min="10" max="10" width="18.3833333333333" customWidth="1"/>
    <col min="11" max="11" width="17.3833333333333" customWidth="1"/>
    <col min="12" max="13" width="15.1333333333333" customWidth="1"/>
    <col min="14" max="14" width="16.8833333333333" customWidth="1"/>
    <col min="15" max="15" width="17.5" customWidth="1"/>
    <col min="16" max="16" width="12" customWidth="1"/>
  </cols>
  <sheetData>
    <row r="1" ht="18.75" spans="1:17">
      <c r="A1" s="2" t="s">
        <v>0</v>
      </c>
      <c r="B1" s="2"/>
      <c r="C1" s="2"/>
      <c r="D1" s="2"/>
      <c r="E1" s="2"/>
      <c r="F1" s="2"/>
      <c r="G1" s="2"/>
      <c r="H1" s="3" t="s">
        <v>1</v>
      </c>
      <c r="I1" s="3"/>
      <c r="J1" s="3"/>
      <c r="K1" s="3"/>
      <c r="L1" s="3"/>
      <c r="M1" s="3"/>
      <c r="N1" s="14" t="s">
        <v>2</v>
      </c>
      <c r="O1" s="14"/>
      <c r="P1" s="14"/>
      <c r="Q1" s="16"/>
    </row>
    <row r="2" s="1" customFormat="1" ht="14.25" spans="1:17">
      <c r="A2" s="4" t="s">
        <v>3</v>
      </c>
      <c r="B2" s="4" t="s">
        <v>4</v>
      </c>
      <c r="C2" s="4" t="s">
        <v>5</v>
      </c>
      <c r="D2" s="4" t="s">
        <v>6</v>
      </c>
      <c r="E2" s="4" t="s">
        <v>7</v>
      </c>
      <c r="F2" s="4" t="s">
        <v>8</v>
      </c>
      <c r="G2" s="4" t="s">
        <v>9</v>
      </c>
      <c r="H2" s="4" t="s">
        <v>10</v>
      </c>
      <c r="I2" s="15" t="s">
        <v>11</v>
      </c>
      <c r="J2" s="15" t="s">
        <v>12</v>
      </c>
      <c r="K2" s="15" t="s">
        <v>13</v>
      </c>
      <c r="L2" s="15" t="s">
        <v>14</v>
      </c>
      <c r="M2" s="15" t="s">
        <v>15</v>
      </c>
      <c r="N2" s="4" t="s">
        <v>16</v>
      </c>
      <c r="O2" s="15" t="s">
        <v>17</v>
      </c>
      <c r="P2" s="4" t="s">
        <v>18</v>
      </c>
      <c r="Q2" s="4" t="s">
        <v>19</v>
      </c>
    </row>
    <row r="3" ht="34.5" customHeight="1" spans="1:17">
      <c r="A3" s="5">
        <v>1</v>
      </c>
      <c r="B3" s="6" t="s">
        <v>20</v>
      </c>
      <c r="C3" s="7" t="s">
        <v>21</v>
      </c>
      <c r="D3" s="7" t="s">
        <v>22</v>
      </c>
      <c r="E3" s="8" t="s">
        <v>23</v>
      </c>
      <c r="F3" s="9"/>
      <c r="G3" s="7" t="s">
        <v>24</v>
      </c>
      <c r="H3" s="5" t="s">
        <v>25</v>
      </c>
      <c r="I3" s="16" t="s">
        <v>26</v>
      </c>
      <c r="J3" s="16" t="s">
        <v>27</v>
      </c>
      <c r="K3" s="16" t="s">
        <v>27</v>
      </c>
      <c r="L3" s="16" t="str">
        <f>_xlfn.DISPIMG("ID_9CBCCCF27A44453C832B7A8AFB0940EB",1)</f>
        <v>=DISPIMG("ID_9CBCCCF27A44453C832B7A8AFB0940EB",1)</v>
      </c>
      <c r="M3" s="17" t="s">
        <v>28</v>
      </c>
      <c r="N3" s="16" t="s">
        <v>29</v>
      </c>
      <c r="O3" s="16" t="s">
        <v>30</v>
      </c>
      <c r="P3" s="16"/>
      <c r="Q3" s="16" t="s">
        <v>19</v>
      </c>
    </row>
    <row r="4" ht="34.5" customHeight="1" spans="1:17">
      <c r="A4" s="5">
        <v>2</v>
      </c>
      <c r="B4" s="6" t="s">
        <v>31</v>
      </c>
      <c r="C4" s="7" t="s">
        <v>32</v>
      </c>
      <c r="D4" s="7" t="s">
        <v>22</v>
      </c>
      <c r="E4" s="8" t="s">
        <v>33</v>
      </c>
      <c r="F4" s="9"/>
      <c r="G4" s="7" t="s">
        <v>34</v>
      </c>
      <c r="H4" s="5" t="s">
        <v>25</v>
      </c>
      <c r="I4" s="16"/>
      <c r="J4" s="16" t="s">
        <v>27</v>
      </c>
      <c r="K4" s="16" t="s">
        <v>27</v>
      </c>
      <c r="L4" s="16" t="str">
        <f>_xlfn.DISPIMG("ID_78D8B6AFC3F745FEBDE3BEAABB2FDCEC",1)</f>
        <v>=DISPIMG("ID_78D8B6AFC3F745FEBDE3BEAABB2FDCEC",1)</v>
      </c>
      <c r="M4" s="17" t="s">
        <v>28</v>
      </c>
      <c r="N4" s="16" t="s">
        <v>29</v>
      </c>
      <c r="O4" s="16" t="s">
        <v>30</v>
      </c>
      <c r="P4" s="16"/>
      <c r="Q4" s="16" t="s">
        <v>19</v>
      </c>
    </row>
    <row r="5" ht="34.5" customHeight="1" spans="1:17">
      <c r="A5" s="10">
        <v>7</v>
      </c>
      <c r="B5" s="6" t="s">
        <v>35</v>
      </c>
      <c r="C5" s="11" t="s">
        <v>36</v>
      </c>
      <c r="D5" s="11" t="s">
        <v>37</v>
      </c>
      <c r="E5" s="12" t="s">
        <v>38</v>
      </c>
      <c r="F5" s="9"/>
      <c r="G5" s="11" t="s">
        <v>39</v>
      </c>
      <c r="H5" s="10" t="s">
        <v>25</v>
      </c>
      <c r="I5" s="16"/>
      <c r="J5" s="16" t="s">
        <v>27</v>
      </c>
      <c r="K5" s="16" t="s">
        <v>27</v>
      </c>
      <c r="L5" s="16"/>
      <c r="M5" s="18"/>
      <c r="N5" s="16" t="s">
        <v>29</v>
      </c>
      <c r="O5" s="16" t="s">
        <v>30</v>
      </c>
      <c r="P5" s="16"/>
      <c r="Q5" s="16"/>
    </row>
    <row r="6" ht="34.5" customHeight="1" spans="1:17">
      <c r="A6" s="10">
        <v>8</v>
      </c>
      <c r="B6" s="6" t="s">
        <v>40</v>
      </c>
      <c r="C6" s="11" t="s">
        <v>41</v>
      </c>
      <c r="D6" s="11" t="s">
        <v>37</v>
      </c>
      <c r="E6" s="12" t="s">
        <v>38</v>
      </c>
      <c r="F6" s="9"/>
      <c r="G6" s="11" t="s">
        <v>42</v>
      </c>
      <c r="H6" s="10" t="s">
        <v>25</v>
      </c>
      <c r="I6" s="16"/>
      <c r="J6" s="16" t="s">
        <v>27</v>
      </c>
      <c r="K6" s="16" t="s">
        <v>27</v>
      </c>
      <c r="L6" s="16"/>
      <c r="M6" s="18"/>
      <c r="N6" s="16" t="s">
        <v>29</v>
      </c>
      <c r="O6" s="16" t="s">
        <v>30</v>
      </c>
      <c r="P6" s="16"/>
      <c r="Q6" s="16"/>
    </row>
    <row r="7" ht="34.5" customHeight="1" spans="1:17">
      <c r="A7" s="10">
        <v>9</v>
      </c>
      <c r="B7" s="6" t="s">
        <v>43</v>
      </c>
      <c r="C7" s="11" t="s">
        <v>44</v>
      </c>
      <c r="D7" s="11" t="s">
        <v>37</v>
      </c>
      <c r="E7" s="12" t="s">
        <v>38</v>
      </c>
      <c r="F7" s="9"/>
      <c r="G7" s="11" t="s">
        <v>42</v>
      </c>
      <c r="H7" s="10" t="s">
        <v>25</v>
      </c>
      <c r="I7" s="16"/>
      <c r="J7" s="16" t="s">
        <v>27</v>
      </c>
      <c r="K7" s="16" t="s">
        <v>27</v>
      </c>
      <c r="L7" s="16"/>
      <c r="M7" s="18"/>
      <c r="N7" s="16" t="s">
        <v>29</v>
      </c>
      <c r="O7" s="16" t="s">
        <v>30</v>
      </c>
      <c r="P7" s="16"/>
      <c r="Q7" s="16"/>
    </row>
    <row r="8" ht="34.5" customHeight="1" spans="1:17">
      <c r="A8" s="10">
        <v>10</v>
      </c>
      <c r="B8" s="6" t="s">
        <v>45</v>
      </c>
      <c r="C8" s="11" t="s">
        <v>46</v>
      </c>
      <c r="D8" s="11" t="s">
        <v>37</v>
      </c>
      <c r="E8" s="12" t="s">
        <v>38</v>
      </c>
      <c r="F8" s="9"/>
      <c r="G8" s="11" t="s">
        <v>42</v>
      </c>
      <c r="H8" s="10" t="s">
        <v>25</v>
      </c>
      <c r="I8" s="16"/>
      <c r="J8" s="16" t="s">
        <v>27</v>
      </c>
      <c r="K8" s="16" t="s">
        <v>27</v>
      </c>
      <c r="L8" s="16"/>
      <c r="M8" s="18"/>
      <c r="N8" s="16" t="s">
        <v>29</v>
      </c>
      <c r="O8" s="16" t="s">
        <v>30</v>
      </c>
      <c r="P8" s="16"/>
      <c r="Q8" s="16"/>
    </row>
    <row r="9" ht="34.5" customHeight="1" spans="1:17">
      <c r="A9" s="10">
        <v>11</v>
      </c>
      <c r="B9" s="6" t="s">
        <v>47</v>
      </c>
      <c r="C9" s="11" t="s">
        <v>48</v>
      </c>
      <c r="D9" s="11" t="s">
        <v>37</v>
      </c>
      <c r="E9" s="12" t="s">
        <v>38</v>
      </c>
      <c r="F9" s="9"/>
      <c r="G9" s="11" t="s">
        <v>42</v>
      </c>
      <c r="H9" s="10" t="s">
        <v>25</v>
      </c>
      <c r="I9" s="16"/>
      <c r="J9" s="16" t="s">
        <v>27</v>
      </c>
      <c r="K9" s="16" t="s">
        <v>27</v>
      </c>
      <c r="L9" s="16"/>
      <c r="M9" s="18"/>
      <c r="N9" s="16" t="s">
        <v>29</v>
      </c>
      <c r="O9" s="16" t="s">
        <v>30</v>
      </c>
      <c r="P9" s="16"/>
      <c r="Q9" s="16"/>
    </row>
    <row r="10" ht="34.5" customHeight="1" spans="1:17">
      <c r="A10" s="10">
        <v>12</v>
      </c>
      <c r="B10" s="6" t="s">
        <v>49</v>
      </c>
      <c r="C10" s="11" t="s">
        <v>50</v>
      </c>
      <c r="D10" s="11" t="s">
        <v>37</v>
      </c>
      <c r="E10" s="12" t="s">
        <v>38</v>
      </c>
      <c r="F10" s="9"/>
      <c r="G10" s="11" t="s">
        <v>42</v>
      </c>
      <c r="H10" s="10" t="s">
        <v>25</v>
      </c>
      <c r="I10" s="16"/>
      <c r="J10" s="16" t="s">
        <v>27</v>
      </c>
      <c r="K10" s="16" t="s">
        <v>27</v>
      </c>
      <c r="L10" s="16"/>
      <c r="M10" s="18"/>
      <c r="N10" s="16" t="s">
        <v>29</v>
      </c>
      <c r="O10" s="16" t="s">
        <v>30</v>
      </c>
      <c r="P10" s="16"/>
      <c r="Q10" s="16"/>
    </row>
    <row r="11" ht="34.5" customHeight="1" spans="1:17">
      <c r="A11" s="10">
        <v>13</v>
      </c>
      <c r="B11" s="6" t="s">
        <v>51</v>
      </c>
      <c r="C11" s="11" t="s">
        <v>52</v>
      </c>
      <c r="D11" s="11" t="s">
        <v>37</v>
      </c>
      <c r="E11" s="12" t="s">
        <v>38</v>
      </c>
      <c r="F11" s="9"/>
      <c r="G11" s="11" t="s">
        <v>42</v>
      </c>
      <c r="H11" s="10" t="s">
        <v>25</v>
      </c>
      <c r="I11" s="16"/>
      <c r="J11" s="16" t="s">
        <v>27</v>
      </c>
      <c r="K11" s="16" t="s">
        <v>27</v>
      </c>
      <c r="L11" s="16"/>
      <c r="M11" s="18"/>
      <c r="N11" s="16" t="s">
        <v>29</v>
      </c>
      <c r="O11" s="16" t="s">
        <v>30</v>
      </c>
      <c r="P11" s="16"/>
      <c r="Q11" s="16"/>
    </row>
    <row r="12" ht="34.5" customHeight="1" spans="1:17">
      <c r="A12" s="10">
        <v>2</v>
      </c>
      <c r="B12" s="6" t="s">
        <v>53</v>
      </c>
      <c r="C12" s="11" t="s">
        <v>54</v>
      </c>
      <c r="D12" s="11" t="s">
        <v>55</v>
      </c>
      <c r="E12" s="12" t="s">
        <v>56</v>
      </c>
      <c r="F12" s="9"/>
      <c r="G12" s="11" t="s">
        <v>57</v>
      </c>
      <c r="H12" s="10" t="s">
        <v>58</v>
      </c>
      <c r="I12" s="16" t="s">
        <v>59</v>
      </c>
      <c r="J12" s="16" t="s">
        <v>27</v>
      </c>
      <c r="K12" s="16" t="s">
        <v>27</v>
      </c>
      <c r="L12" s="16"/>
      <c r="M12" s="18" t="s">
        <v>60</v>
      </c>
      <c r="N12" s="16"/>
      <c r="O12" s="16" t="s">
        <v>30</v>
      </c>
      <c r="P12" s="16"/>
      <c r="Q12" s="16"/>
    </row>
    <row r="13" ht="34.5" customHeight="1" spans="1:17">
      <c r="A13" s="10">
        <v>2</v>
      </c>
      <c r="B13" s="6" t="s">
        <v>61</v>
      </c>
      <c r="C13" s="11" t="s">
        <v>62</v>
      </c>
      <c r="D13" s="11" t="s">
        <v>55</v>
      </c>
      <c r="E13" s="12" t="s">
        <v>56</v>
      </c>
      <c r="F13" s="9"/>
      <c r="G13" s="11" t="s">
        <v>57</v>
      </c>
      <c r="H13" s="10" t="s">
        <v>58</v>
      </c>
      <c r="I13" s="16" t="s">
        <v>59</v>
      </c>
      <c r="J13" s="16" t="s">
        <v>27</v>
      </c>
      <c r="K13" s="16" t="s">
        <v>27</v>
      </c>
      <c r="L13" s="16"/>
      <c r="M13" s="18"/>
      <c r="N13" s="16"/>
      <c r="O13" s="16" t="s">
        <v>30</v>
      </c>
      <c r="P13" s="16"/>
      <c r="Q13" s="16"/>
    </row>
    <row r="14" ht="34.5" customHeight="1" spans="1:17">
      <c r="A14" s="10">
        <v>2</v>
      </c>
      <c r="B14" s="6" t="s">
        <v>63</v>
      </c>
      <c r="C14" s="11" t="s">
        <v>64</v>
      </c>
      <c r="D14" s="11" t="s">
        <v>55</v>
      </c>
      <c r="E14" s="12" t="s">
        <v>56</v>
      </c>
      <c r="F14" s="9"/>
      <c r="G14" s="11" t="s">
        <v>57</v>
      </c>
      <c r="H14" s="10" t="s">
        <v>58</v>
      </c>
      <c r="I14" s="16" t="s">
        <v>26</v>
      </c>
      <c r="J14" s="16" t="s">
        <v>27</v>
      </c>
      <c r="K14" s="16" t="s">
        <v>27</v>
      </c>
      <c r="L14" s="16"/>
      <c r="M14" s="18" t="s">
        <v>65</v>
      </c>
      <c r="N14" s="16"/>
      <c r="O14" s="16" t="s">
        <v>30</v>
      </c>
      <c r="P14" s="16"/>
      <c r="Q14" s="16"/>
    </row>
    <row r="15" ht="34.5" customHeight="1" spans="1:17">
      <c r="A15" s="10">
        <v>5</v>
      </c>
      <c r="B15" s="6" t="s">
        <v>66</v>
      </c>
      <c r="C15" s="11" t="s">
        <v>67</v>
      </c>
      <c r="D15" s="11" t="s">
        <v>68</v>
      </c>
      <c r="E15" s="12" t="s">
        <v>69</v>
      </c>
      <c r="F15" s="9"/>
      <c r="G15" s="11" t="s">
        <v>70</v>
      </c>
      <c r="H15" s="10" t="s">
        <v>25</v>
      </c>
      <c r="I15" s="16"/>
      <c r="J15" s="16" t="s">
        <v>27</v>
      </c>
      <c r="K15" s="16" t="s">
        <v>27</v>
      </c>
      <c r="L15" s="16" t="str">
        <f>_xlfn.DISPIMG("ID_F017D83EDB2942B6B32A5F626D3CE3CD",1)</f>
        <v>=DISPIMG("ID_F017D83EDB2942B6B32A5F626D3CE3CD",1)</v>
      </c>
      <c r="M15" s="18" t="s">
        <v>71</v>
      </c>
      <c r="N15" s="16"/>
      <c r="O15" s="16" t="s">
        <v>30</v>
      </c>
      <c r="P15" s="16"/>
      <c r="Q15" s="16"/>
    </row>
    <row r="16" ht="34.5" customHeight="1" spans="1:17">
      <c r="A16" s="10">
        <v>1</v>
      </c>
      <c r="B16" s="6" t="s">
        <v>72</v>
      </c>
      <c r="C16" s="11" t="s">
        <v>73</v>
      </c>
      <c r="D16" s="11" t="s">
        <v>68</v>
      </c>
      <c r="E16" s="12" t="s">
        <v>69</v>
      </c>
      <c r="F16" s="9"/>
      <c r="G16" s="11" t="s">
        <v>74</v>
      </c>
      <c r="H16" s="10" t="s">
        <v>25</v>
      </c>
      <c r="I16" s="16" t="s">
        <v>26</v>
      </c>
      <c r="J16" s="16" t="s">
        <v>27</v>
      </c>
      <c r="K16" s="16" t="s">
        <v>27</v>
      </c>
      <c r="L16" s="16" t="str">
        <f>_xlfn.DISPIMG("ID_909B21C6516A4D4B9A0327167174D3F8",1)</f>
        <v>=DISPIMG("ID_909B21C6516A4D4B9A0327167174D3F8",1)</v>
      </c>
      <c r="M16" s="19" t="s">
        <v>28</v>
      </c>
      <c r="N16" s="16" t="s">
        <v>29</v>
      </c>
      <c r="O16" s="16" t="s">
        <v>30</v>
      </c>
      <c r="P16" s="16"/>
      <c r="Q16" s="16"/>
    </row>
    <row r="17" ht="34.5" customHeight="1" spans="1:17">
      <c r="A17" s="10">
        <v>2</v>
      </c>
      <c r="B17" s="6" t="s">
        <v>72</v>
      </c>
      <c r="C17" s="11" t="s">
        <v>73</v>
      </c>
      <c r="D17" s="11" t="s">
        <v>68</v>
      </c>
      <c r="E17" s="12" t="s">
        <v>69</v>
      </c>
      <c r="F17" s="9"/>
      <c r="G17" s="11" t="s">
        <v>74</v>
      </c>
      <c r="H17" s="10" t="s">
        <v>25</v>
      </c>
      <c r="I17" s="16" t="s">
        <v>26</v>
      </c>
      <c r="J17" s="16" t="s">
        <v>27</v>
      </c>
      <c r="K17" s="16" t="s">
        <v>27</v>
      </c>
      <c r="L17" s="16" t="str">
        <f>_xlfn.DISPIMG("ID_F2C2B049828840C1B6CA6E7CBCE07E89",1)</f>
        <v>=DISPIMG("ID_F2C2B049828840C1B6CA6E7CBCE07E89",1)</v>
      </c>
      <c r="M17" s="19" t="s">
        <v>28</v>
      </c>
      <c r="N17" s="16" t="s">
        <v>29</v>
      </c>
      <c r="O17" s="16" t="s">
        <v>30</v>
      </c>
      <c r="P17" s="16"/>
      <c r="Q17" s="16"/>
    </row>
    <row r="18" ht="34.5" customHeight="1" spans="1:17">
      <c r="A18" s="10">
        <v>3</v>
      </c>
      <c r="B18" s="6" t="s">
        <v>75</v>
      </c>
      <c r="C18" s="11" t="s">
        <v>76</v>
      </c>
      <c r="D18" s="11" t="s">
        <v>68</v>
      </c>
      <c r="E18" s="12" t="s">
        <v>69</v>
      </c>
      <c r="F18" s="9"/>
      <c r="G18" s="11" t="s">
        <v>74</v>
      </c>
      <c r="H18" s="10" t="s">
        <v>25</v>
      </c>
      <c r="I18" s="16" t="s">
        <v>26</v>
      </c>
      <c r="J18" s="16" t="s">
        <v>27</v>
      </c>
      <c r="K18" s="16" t="s">
        <v>27</v>
      </c>
      <c r="L18" s="16" t="str">
        <f>_xlfn.DISPIMG("ID_04437D65AB984161BD92FDDAC4568A6E",1)</f>
        <v>=DISPIMG("ID_04437D65AB984161BD92FDDAC4568A6E",1)</v>
      </c>
      <c r="M18" s="18" t="s">
        <v>28</v>
      </c>
      <c r="N18" s="16" t="s">
        <v>29</v>
      </c>
      <c r="O18" s="16" t="s">
        <v>30</v>
      </c>
      <c r="P18" s="16"/>
      <c r="Q18" s="16"/>
    </row>
    <row r="19" ht="34.5" customHeight="1" spans="1:17">
      <c r="A19" s="10">
        <v>4</v>
      </c>
      <c r="B19" s="6" t="s">
        <v>75</v>
      </c>
      <c r="C19" s="11" t="s">
        <v>76</v>
      </c>
      <c r="D19" s="11" t="s">
        <v>68</v>
      </c>
      <c r="E19" s="12" t="s">
        <v>69</v>
      </c>
      <c r="F19" s="9"/>
      <c r="G19" s="11" t="s">
        <v>74</v>
      </c>
      <c r="H19" s="10" t="s">
        <v>25</v>
      </c>
      <c r="I19" s="16" t="s">
        <v>26</v>
      </c>
      <c r="J19" s="16" t="s">
        <v>27</v>
      </c>
      <c r="K19" s="16" t="s">
        <v>27</v>
      </c>
      <c r="L19" s="16" t="str">
        <f>_xlfn.DISPIMG("ID_9558D5714EB24C1F8E40B60CED6479B8",1)</f>
        <v>=DISPIMG("ID_9558D5714EB24C1F8E40B60CED6479B8",1)</v>
      </c>
      <c r="M19" s="18" t="s">
        <v>28</v>
      </c>
      <c r="N19" s="16" t="s">
        <v>29</v>
      </c>
      <c r="O19" s="16" t="s">
        <v>30</v>
      </c>
      <c r="P19" s="16"/>
      <c r="Q19" s="16"/>
    </row>
    <row r="20" ht="34.5" customHeight="1" spans="1:17">
      <c r="A20" s="10">
        <v>6</v>
      </c>
      <c r="B20" s="6" t="s">
        <v>77</v>
      </c>
      <c r="C20" s="11" t="s">
        <v>78</v>
      </c>
      <c r="D20" s="11" t="s">
        <v>68</v>
      </c>
      <c r="E20" s="12" t="s">
        <v>69</v>
      </c>
      <c r="F20" s="9"/>
      <c r="G20" s="11" t="s">
        <v>79</v>
      </c>
      <c r="H20" s="10" t="s">
        <v>25</v>
      </c>
      <c r="I20" s="16" t="s">
        <v>80</v>
      </c>
      <c r="J20" s="16" t="s">
        <v>27</v>
      </c>
      <c r="K20" s="16" t="s">
        <v>27</v>
      </c>
      <c r="L20" s="16" t="str">
        <f>_xlfn.DISPIMG("ID_7EB9BE319DC140FD849D4D2CF7C324A1",1)</f>
        <v>=DISPIMG("ID_7EB9BE319DC140FD849D4D2CF7C324A1",1)</v>
      </c>
      <c r="M20" s="18" t="s">
        <v>81</v>
      </c>
      <c r="N20" s="16" t="s">
        <v>82</v>
      </c>
      <c r="O20" s="16" t="s">
        <v>30</v>
      </c>
      <c r="P20" s="16"/>
      <c r="Q20" s="16"/>
    </row>
    <row r="21" ht="34.5" customHeight="1" spans="1:17">
      <c r="A21" s="10">
        <v>7</v>
      </c>
      <c r="B21" s="6" t="s">
        <v>83</v>
      </c>
      <c r="C21" s="11" t="s">
        <v>84</v>
      </c>
      <c r="D21" s="11" t="s">
        <v>68</v>
      </c>
      <c r="E21" s="11" t="s">
        <v>69</v>
      </c>
      <c r="F21" s="9"/>
      <c r="G21" s="11" t="s">
        <v>79</v>
      </c>
      <c r="H21" s="10" t="s">
        <v>25</v>
      </c>
      <c r="I21" s="16" t="s">
        <v>26</v>
      </c>
      <c r="J21" s="16" t="s">
        <v>27</v>
      </c>
      <c r="K21" s="16" t="s">
        <v>27</v>
      </c>
      <c r="L21" s="16" t="str">
        <f>_xlfn.DISPIMG("ID_527E4529F5AF4EE9B6C4E854A663BA8E",1)</f>
        <v>=DISPIMG("ID_527E4529F5AF4EE9B6C4E854A663BA8E",1)</v>
      </c>
      <c r="M21" s="18" t="s">
        <v>28</v>
      </c>
      <c r="N21" s="16" t="s">
        <v>29</v>
      </c>
      <c r="O21" s="16" t="s">
        <v>30</v>
      </c>
      <c r="P21" s="16"/>
      <c r="Q21" s="16"/>
    </row>
    <row r="22" ht="34.5" customHeight="1" spans="1:17">
      <c r="A22" s="10">
        <v>1</v>
      </c>
      <c r="B22" s="6" t="s">
        <v>85</v>
      </c>
      <c r="C22" s="11" t="s">
        <v>86</v>
      </c>
      <c r="D22" s="11" t="s">
        <v>87</v>
      </c>
      <c r="E22" s="11" t="s">
        <v>88</v>
      </c>
      <c r="F22" s="9"/>
      <c r="G22" s="11" t="s">
        <v>89</v>
      </c>
      <c r="H22" s="10" t="s">
        <v>58</v>
      </c>
      <c r="I22" s="16" t="s">
        <v>90</v>
      </c>
      <c r="J22" s="16" t="s">
        <v>27</v>
      </c>
      <c r="K22" s="16" t="s">
        <v>91</v>
      </c>
      <c r="L22" s="16" t="str">
        <f>_xlfn.DISPIMG("ID_FAAF4748BFE44E9895595289585118A6",1)</f>
        <v>=DISPIMG("ID_FAAF4748BFE44E9895595289585118A6",1)</v>
      </c>
      <c r="M22" s="18"/>
      <c r="N22" s="16" t="s">
        <v>29</v>
      </c>
      <c r="O22" s="16" t="s">
        <v>30</v>
      </c>
      <c r="P22" s="16"/>
      <c r="Q22" s="16"/>
    </row>
    <row r="23" ht="34.5" customHeight="1" spans="1:17">
      <c r="A23" s="10">
        <v>2</v>
      </c>
      <c r="B23" s="6" t="s">
        <v>85</v>
      </c>
      <c r="C23" s="11" t="s">
        <v>86</v>
      </c>
      <c r="D23" s="11" t="s">
        <v>87</v>
      </c>
      <c r="E23" s="11" t="s">
        <v>88</v>
      </c>
      <c r="F23" s="9"/>
      <c r="G23" s="11" t="s">
        <v>89</v>
      </c>
      <c r="H23" s="10" t="s">
        <v>58</v>
      </c>
      <c r="I23" s="16" t="s">
        <v>92</v>
      </c>
      <c r="J23" s="16" t="s">
        <v>27</v>
      </c>
      <c r="K23" s="16" t="s">
        <v>91</v>
      </c>
      <c r="L23" s="16" t="str">
        <f>_xlfn.DISPIMG("ID_273A58E2D380461BA3F3039A34FE3BB3",1)</f>
        <v>=DISPIMG("ID_273A58E2D380461BA3F3039A34FE3BB3",1)</v>
      </c>
      <c r="M23" s="18"/>
      <c r="N23" s="16" t="s">
        <v>29</v>
      </c>
      <c r="O23" s="16" t="s">
        <v>30</v>
      </c>
      <c r="P23" s="16"/>
      <c r="Q23" s="16"/>
    </row>
    <row r="24" ht="34.5" customHeight="1" spans="1:17">
      <c r="A24" s="10">
        <v>5</v>
      </c>
      <c r="B24" s="6" t="s">
        <v>93</v>
      </c>
      <c r="C24" s="11" t="s">
        <v>94</v>
      </c>
      <c r="D24" s="11" t="s">
        <v>87</v>
      </c>
      <c r="E24" s="11" t="s">
        <v>95</v>
      </c>
      <c r="F24" s="9"/>
      <c r="G24" s="11" t="s">
        <v>96</v>
      </c>
      <c r="H24" s="10" t="s">
        <v>58</v>
      </c>
      <c r="I24" s="16" t="s">
        <v>97</v>
      </c>
      <c r="J24" s="16" t="s">
        <v>27</v>
      </c>
      <c r="K24" s="16" t="s">
        <v>27</v>
      </c>
      <c r="L24" s="16" t="str">
        <f>_xlfn.DISPIMG("ID_4F664AA6466B4B3481FCCAD48AB99F26",1)</f>
        <v>=DISPIMG("ID_4F664AA6466B4B3481FCCAD48AB99F26",1)</v>
      </c>
      <c r="M24" s="18" t="s">
        <v>98</v>
      </c>
      <c r="N24" s="16" t="s">
        <v>29</v>
      </c>
      <c r="O24" s="16" t="s">
        <v>30</v>
      </c>
      <c r="P24" s="16"/>
      <c r="Q24" s="16"/>
    </row>
    <row r="25" ht="34.5" customHeight="1" spans="1:17">
      <c r="A25" s="10">
        <v>3</v>
      </c>
      <c r="B25" s="6" t="s">
        <v>99</v>
      </c>
      <c r="C25" s="11" t="s">
        <v>100</v>
      </c>
      <c r="D25" s="11" t="s">
        <v>87</v>
      </c>
      <c r="E25" s="11" t="s">
        <v>101</v>
      </c>
      <c r="F25" s="9"/>
      <c r="G25" s="11" t="s">
        <v>102</v>
      </c>
      <c r="H25" s="10" t="s">
        <v>25</v>
      </c>
      <c r="I25" s="16"/>
      <c r="J25" s="16" t="s">
        <v>27</v>
      </c>
      <c r="K25" s="16" t="s">
        <v>27</v>
      </c>
      <c r="L25" s="16" t="str">
        <f>_xlfn.DISPIMG("ID_01CD09E530914B668B06AC3EB05573E7",1)</f>
        <v>=DISPIMG("ID_01CD09E530914B668B06AC3EB05573E7",1)</v>
      </c>
      <c r="M25" s="18"/>
      <c r="N25" s="16" t="s">
        <v>82</v>
      </c>
      <c r="O25" s="16" t="s">
        <v>30</v>
      </c>
      <c r="P25" s="16"/>
      <c r="Q25" s="16"/>
    </row>
    <row r="26" ht="34.5" customHeight="1" spans="1:17">
      <c r="A26" s="10">
        <v>4</v>
      </c>
      <c r="B26" s="6" t="s">
        <v>103</v>
      </c>
      <c r="C26" s="11" t="s">
        <v>104</v>
      </c>
      <c r="D26" s="11" t="s">
        <v>87</v>
      </c>
      <c r="E26" s="11" t="s">
        <v>101</v>
      </c>
      <c r="F26" s="9"/>
      <c r="G26" s="11" t="s">
        <v>102</v>
      </c>
      <c r="H26" s="10" t="s">
        <v>25</v>
      </c>
      <c r="I26" s="16" t="s">
        <v>26</v>
      </c>
      <c r="J26" s="16" t="s">
        <v>27</v>
      </c>
      <c r="K26" s="16" t="s">
        <v>27</v>
      </c>
      <c r="L26" s="16" t="str">
        <f>_xlfn.DISPIMG("ID_A03461053B9C4054B593D9F58D84B56C",1)</f>
        <v>=DISPIMG("ID_A03461053B9C4054B593D9F58D84B56C",1)</v>
      </c>
      <c r="M26" s="18"/>
      <c r="N26" s="16" t="s">
        <v>82</v>
      </c>
      <c r="O26" s="16" t="s">
        <v>30</v>
      </c>
      <c r="P26" s="16"/>
      <c r="Q26" s="16"/>
    </row>
    <row r="27" ht="34.5" customHeight="1" spans="1:17">
      <c r="A27" s="10">
        <v>6</v>
      </c>
      <c r="B27" s="6" t="s">
        <v>105</v>
      </c>
      <c r="C27" s="11" t="s">
        <v>106</v>
      </c>
      <c r="D27" s="11" t="s">
        <v>107</v>
      </c>
      <c r="E27" s="12" t="s">
        <v>108</v>
      </c>
      <c r="F27" s="9"/>
      <c r="G27" s="11" t="s">
        <v>109</v>
      </c>
      <c r="H27" s="13" t="s">
        <v>58</v>
      </c>
      <c r="I27" s="16" t="s">
        <v>110</v>
      </c>
      <c r="J27" s="16" t="s">
        <v>27</v>
      </c>
      <c r="K27" s="16" t="s">
        <v>27</v>
      </c>
      <c r="L27" s="16"/>
      <c r="M27" s="18" t="s">
        <v>111</v>
      </c>
      <c r="N27" s="16"/>
      <c r="O27" s="16" t="s">
        <v>30</v>
      </c>
      <c r="P27" s="16"/>
      <c r="Q27" s="16"/>
    </row>
    <row r="28" ht="34.5" customHeight="1" spans="1:17">
      <c r="A28" s="10">
        <v>12</v>
      </c>
      <c r="B28" s="6" t="s">
        <v>112</v>
      </c>
      <c r="C28" s="11" t="s">
        <v>113</v>
      </c>
      <c r="D28" s="11" t="s">
        <v>107</v>
      </c>
      <c r="E28" s="12" t="s">
        <v>114</v>
      </c>
      <c r="F28" s="9"/>
      <c r="G28" s="11" t="s">
        <v>115</v>
      </c>
      <c r="H28" s="13" t="s">
        <v>25</v>
      </c>
      <c r="I28" s="16" t="s">
        <v>26</v>
      </c>
      <c r="J28" s="16" t="s">
        <v>27</v>
      </c>
      <c r="K28" s="16" t="s">
        <v>27</v>
      </c>
      <c r="L28" s="16" t="str">
        <f>_xlfn.DISPIMG("ID_A67A6195BBC844FA81CE46207F8DB078",1)</f>
        <v>=DISPIMG("ID_A67A6195BBC844FA81CE46207F8DB078",1)</v>
      </c>
      <c r="M28" s="18" t="s">
        <v>28</v>
      </c>
      <c r="N28" s="16" t="s">
        <v>29</v>
      </c>
      <c r="O28" s="16" t="s">
        <v>30</v>
      </c>
      <c r="P28" s="16"/>
      <c r="Q28" s="16"/>
    </row>
    <row r="29" ht="34.5" customHeight="1" spans="1:17">
      <c r="A29" s="10">
        <v>7</v>
      </c>
      <c r="B29" s="6" t="s">
        <v>116</v>
      </c>
      <c r="C29" s="11" t="s">
        <v>117</v>
      </c>
      <c r="D29" s="11" t="s">
        <v>107</v>
      </c>
      <c r="E29" s="12" t="s">
        <v>118</v>
      </c>
      <c r="F29" s="9"/>
      <c r="G29" s="11" t="s">
        <v>119</v>
      </c>
      <c r="H29" s="10" t="s">
        <v>25</v>
      </c>
      <c r="I29" s="16" t="s">
        <v>26</v>
      </c>
      <c r="J29" s="16" t="s">
        <v>27</v>
      </c>
      <c r="K29" s="16" t="s">
        <v>91</v>
      </c>
      <c r="L29" s="16" t="str">
        <f>_xlfn.DISPIMG("ID_9B9A90BD9BE340A0A8B5EF88909E5AAB",1)</f>
        <v>=DISPIMG("ID_9B9A90BD9BE340A0A8B5EF88909E5AAB",1)</v>
      </c>
      <c r="M29" s="18" t="s">
        <v>28</v>
      </c>
      <c r="N29" s="16" t="s">
        <v>29</v>
      </c>
      <c r="O29" s="16" t="s">
        <v>30</v>
      </c>
      <c r="P29" s="16"/>
      <c r="Q29" s="16"/>
    </row>
    <row r="30" ht="34.5" customHeight="1" spans="1:17">
      <c r="A30" s="10">
        <v>8</v>
      </c>
      <c r="B30" s="6" t="s">
        <v>120</v>
      </c>
      <c r="C30" s="11" t="s">
        <v>36</v>
      </c>
      <c r="D30" s="11" t="s">
        <v>107</v>
      </c>
      <c r="E30" s="12" t="s">
        <v>118</v>
      </c>
      <c r="F30" s="9"/>
      <c r="G30" s="11" t="s">
        <v>119</v>
      </c>
      <c r="H30" s="10" t="s">
        <v>25</v>
      </c>
      <c r="I30" s="16" t="s">
        <v>26</v>
      </c>
      <c r="J30" s="16" t="s">
        <v>27</v>
      </c>
      <c r="K30" s="16" t="s">
        <v>91</v>
      </c>
      <c r="L30" s="16" t="str">
        <f>_xlfn.DISPIMG("ID_486C86A618FD4B28805561974E5DFE7E",1)</f>
        <v>=DISPIMG("ID_486C86A618FD4B28805561974E5DFE7E",1)</v>
      </c>
      <c r="M30" s="18" t="s">
        <v>28</v>
      </c>
      <c r="N30" s="16" t="s">
        <v>29</v>
      </c>
      <c r="O30" s="16" t="s">
        <v>30</v>
      </c>
      <c r="P30" s="16"/>
      <c r="Q30" s="16"/>
    </row>
    <row r="31" ht="34.5" customHeight="1" spans="1:17">
      <c r="A31" s="10">
        <v>9</v>
      </c>
      <c r="B31" s="6" t="s">
        <v>121</v>
      </c>
      <c r="C31" s="11" t="s">
        <v>122</v>
      </c>
      <c r="D31" s="11" t="s">
        <v>107</v>
      </c>
      <c r="E31" s="12" t="s">
        <v>123</v>
      </c>
      <c r="F31" s="9"/>
      <c r="G31" s="11" t="s">
        <v>124</v>
      </c>
      <c r="H31" s="13" t="s">
        <v>25</v>
      </c>
      <c r="I31" s="16"/>
      <c r="J31" s="16"/>
      <c r="K31" s="16"/>
      <c r="L31" s="16"/>
      <c r="M31" s="18" t="s">
        <v>125</v>
      </c>
      <c r="N31" s="16"/>
      <c r="O31" s="16"/>
      <c r="P31" s="16"/>
      <c r="Q31" s="16"/>
    </row>
    <row r="32" ht="34.5" customHeight="1" spans="1:17">
      <c r="A32" s="10">
        <v>14</v>
      </c>
      <c r="B32" s="6" t="s">
        <v>126</v>
      </c>
      <c r="C32" s="11" t="s">
        <v>127</v>
      </c>
      <c r="D32" s="11" t="s">
        <v>107</v>
      </c>
      <c r="E32" s="12" t="s">
        <v>123</v>
      </c>
      <c r="F32" s="9"/>
      <c r="G32" s="11" t="s">
        <v>128</v>
      </c>
      <c r="H32" s="13" t="s">
        <v>58</v>
      </c>
      <c r="I32" s="16" t="s">
        <v>26</v>
      </c>
      <c r="J32" s="16" t="s">
        <v>27</v>
      </c>
      <c r="K32" s="16" t="s">
        <v>27</v>
      </c>
      <c r="L32" s="16" t="str">
        <f>_xlfn.DISPIMG("ID_5BF81A56EFF14A739DE4DDFB77C90856",1)</f>
        <v>=DISPIMG("ID_5BF81A56EFF14A739DE4DDFB77C90856",1)</v>
      </c>
      <c r="M32" s="18" t="s">
        <v>98</v>
      </c>
      <c r="N32" s="16" t="s">
        <v>29</v>
      </c>
      <c r="O32" s="16" t="s">
        <v>30</v>
      </c>
      <c r="P32" s="16"/>
      <c r="Q32" s="16"/>
    </row>
    <row r="33" ht="34.5" customHeight="1" spans="1:17">
      <c r="A33" s="10">
        <v>13</v>
      </c>
      <c r="B33" s="6" t="s">
        <v>129</v>
      </c>
      <c r="C33" s="11" t="s">
        <v>130</v>
      </c>
      <c r="D33" s="11" t="s">
        <v>107</v>
      </c>
      <c r="E33" s="12" t="s">
        <v>131</v>
      </c>
      <c r="F33" s="9"/>
      <c r="G33" s="11" t="s">
        <v>132</v>
      </c>
      <c r="H33" s="10" t="s">
        <v>58</v>
      </c>
      <c r="I33" s="16" t="s">
        <v>133</v>
      </c>
      <c r="J33" s="16" t="s">
        <v>27</v>
      </c>
      <c r="K33" s="16" t="s">
        <v>27</v>
      </c>
      <c r="L33" s="16" t="str">
        <f>_xlfn.DISPIMG("ID_B82634D7092042ABB86533C5598446B5",1)</f>
        <v>=DISPIMG("ID_B82634D7092042ABB86533C5598446B5",1)</v>
      </c>
      <c r="M33" s="18" t="s">
        <v>98</v>
      </c>
      <c r="N33" s="16" t="s">
        <v>29</v>
      </c>
      <c r="O33" s="16" t="s">
        <v>30</v>
      </c>
      <c r="P33" s="16"/>
      <c r="Q33" s="16"/>
    </row>
    <row r="34" ht="34.5" customHeight="1" spans="1:17">
      <c r="A34" s="10">
        <v>8</v>
      </c>
      <c r="B34" s="6" t="s">
        <v>134</v>
      </c>
      <c r="C34" s="11" t="s">
        <v>135</v>
      </c>
      <c r="D34" s="11" t="s">
        <v>136</v>
      </c>
      <c r="E34" s="12" t="s">
        <v>137</v>
      </c>
      <c r="F34" s="9"/>
      <c r="G34" s="11" t="s">
        <v>138</v>
      </c>
      <c r="H34" s="10" t="s">
        <v>25</v>
      </c>
      <c r="I34" s="16" t="s">
        <v>26</v>
      </c>
      <c r="J34" s="16" t="s">
        <v>27</v>
      </c>
      <c r="K34" s="16" t="s">
        <v>27</v>
      </c>
      <c r="L34" s="16" t="str">
        <f>_xlfn.DISPIMG("ID_1DCC6B96B3164BA6925E93DA8CCBE194",1)</f>
        <v>=DISPIMG("ID_1DCC6B96B3164BA6925E93DA8CCBE194",1)</v>
      </c>
      <c r="M34" s="18" t="s">
        <v>28</v>
      </c>
      <c r="N34" s="16" t="s">
        <v>29</v>
      </c>
      <c r="O34" s="16" t="s">
        <v>30</v>
      </c>
      <c r="P34" s="16"/>
      <c r="Q34" s="16"/>
    </row>
    <row r="35" ht="34.5" customHeight="1" spans="1:17">
      <c r="A35" s="10">
        <v>9</v>
      </c>
      <c r="B35" s="6" t="s">
        <v>134</v>
      </c>
      <c r="C35" s="11" t="s">
        <v>135</v>
      </c>
      <c r="D35" s="11" t="s">
        <v>136</v>
      </c>
      <c r="E35" s="12" t="s">
        <v>137</v>
      </c>
      <c r="F35" s="9"/>
      <c r="G35" s="11" t="s">
        <v>138</v>
      </c>
      <c r="H35" s="10" t="s">
        <v>25</v>
      </c>
      <c r="I35" s="16" t="s">
        <v>26</v>
      </c>
      <c r="J35" s="16" t="s">
        <v>27</v>
      </c>
      <c r="K35" s="16" t="s">
        <v>27</v>
      </c>
      <c r="L35" s="16" t="str">
        <f>_xlfn.DISPIMG("ID_E65F58B3EC4B4FE1ACF8BA81A1D166F3",1)</f>
        <v>=DISPIMG("ID_E65F58B3EC4B4FE1ACF8BA81A1D166F3",1)</v>
      </c>
      <c r="M35" s="18" t="s">
        <v>28</v>
      </c>
      <c r="N35" s="16" t="s">
        <v>29</v>
      </c>
      <c r="O35" s="16" t="s">
        <v>30</v>
      </c>
      <c r="P35" s="16"/>
      <c r="Q35" s="16"/>
    </row>
    <row r="36" ht="34.5" customHeight="1" spans="1:17">
      <c r="A36" s="10">
        <v>10</v>
      </c>
      <c r="B36" s="6" t="s">
        <v>139</v>
      </c>
      <c r="C36" s="11" t="s">
        <v>140</v>
      </c>
      <c r="D36" s="11" t="s">
        <v>136</v>
      </c>
      <c r="E36" s="12" t="s">
        <v>137</v>
      </c>
      <c r="F36" s="9"/>
      <c r="G36" s="11" t="s">
        <v>141</v>
      </c>
      <c r="H36" s="10" t="s">
        <v>25</v>
      </c>
      <c r="I36" s="16" t="s">
        <v>26</v>
      </c>
      <c r="J36" s="16" t="s">
        <v>27</v>
      </c>
      <c r="K36" s="16" t="s">
        <v>91</v>
      </c>
      <c r="L36" s="16" t="str">
        <f>_xlfn.DISPIMG("ID_8E7C3846D8934CD2BBDE597A8DF9EFAA",1)</f>
        <v>=DISPIMG("ID_8E7C3846D8934CD2BBDE597A8DF9EFAA",1)</v>
      </c>
      <c r="M36" s="18" t="s">
        <v>28</v>
      </c>
      <c r="N36" s="16" t="s">
        <v>29</v>
      </c>
      <c r="O36" s="16" t="s">
        <v>30</v>
      </c>
      <c r="P36" s="16"/>
      <c r="Q36" s="16" t="s">
        <v>19</v>
      </c>
    </row>
    <row r="37" ht="34.5" customHeight="1" spans="1:17">
      <c r="A37" s="10">
        <v>11</v>
      </c>
      <c r="B37" s="6" t="s">
        <v>142</v>
      </c>
      <c r="C37" s="11" t="s">
        <v>143</v>
      </c>
      <c r="D37" s="11" t="s">
        <v>136</v>
      </c>
      <c r="E37" s="12" t="s">
        <v>137</v>
      </c>
      <c r="F37" s="9"/>
      <c r="G37" s="11" t="s">
        <v>141</v>
      </c>
      <c r="H37" s="10" t="s">
        <v>25</v>
      </c>
      <c r="I37" s="16" t="s">
        <v>26</v>
      </c>
      <c r="J37" s="16" t="s">
        <v>27</v>
      </c>
      <c r="K37" s="16" t="s">
        <v>91</v>
      </c>
      <c r="L37" s="16" t="str">
        <f>_xlfn.DISPIMG("ID_BF25BCA79FC04368A4078191E595955C",1)</f>
        <v>=DISPIMG("ID_BF25BCA79FC04368A4078191E595955C",1)</v>
      </c>
      <c r="M37" s="18" t="s">
        <v>28</v>
      </c>
      <c r="N37" s="16" t="s">
        <v>29</v>
      </c>
      <c r="O37" s="16" t="s">
        <v>30</v>
      </c>
      <c r="P37" s="16"/>
      <c r="Q37" s="16" t="s">
        <v>19</v>
      </c>
    </row>
    <row r="38" ht="34.5" customHeight="1" spans="1:17">
      <c r="A38" s="10">
        <v>12</v>
      </c>
      <c r="B38" s="6" t="s">
        <v>144</v>
      </c>
      <c r="C38" s="11" t="s">
        <v>145</v>
      </c>
      <c r="D38" s="11" t="s">
        <v>136</v>
      </c>
      <c r="E38" s="12" t="s">
        <v>137</v>
      </c>
      <c r="F38" s="9"/>
      <c r="G38" s="11" t="s">
        <v>141</v>
      </c>
      <c r="H38" s="10" t="s">
        <v>25</v>
      </c>
      <c r="I38" s="16" t="s">
        <v>26</v>
      </c>
      <c r="J38" s="16" t="s">
        <v>27</v>
      </c>
      <c r="K38" s="16" t="s">
        <v>91</v>
      </c>
      <c r="L38" s="16" t="str">
        <f>_xlfn.DISPIMG("ID_48EA998407B24A5AA28A9693DD284153",1)</f>
        <v>=DISPIMG("ID_48EA998407B24A5AA28A9693DD284153",1)</v>
      </c>
      <c r="M38" s="18" t="s">
        <v>28</v>
      </c>
      <c r="N38" s="16" t="s">
        <v>29</v>
      </c>
      <c r="O38" s="16" t="s">
        <v>30</v>
      </c>
      <c r="P38" s="16"/>
      <c r="Q38" s="16" t="s">
        <v>19</v>
      </c>
    </row>
    <row r="39" ht="34.5" customHeight="1" spans="1:17">
      <c r="A39" s="10">
        <v>13</v>
      </c>
      <c r="B39" s="6" t="s">
        <v>144</v>
      </c>
      <c r="C39" s="11" t="s">
        <v>145</v>
      </c>
      <c r="D39" s="11" t="s">
        <v>136</v>
      </c>
      <c r="E39" s="12" t="s">
        <v>137</v>
      </c>
      <c r="F39" s="9"/>
      <c r="G39" s="11" t="s">
        <v>141</v>
      </c>
      <c r="H39" s="10" t="s">
        <v>25</v>
      </c>
      <c r="I39" s="16" t="s">
        <v>26</v>
      </c>
      <c r="J39" s="16" t="s">
        <v>27</v>
      </c>
      <c r="K39" s="16" t="s">
        <v>91</v>
      </c>
      <c r="L39" s="16" t="str">
        <f>_xlfn.DISPIMG("ID_60D1C2C689C444C087BDA997EBB1EEB6",1)</f>
        <v>=DISPIMG("ID_60D1C2C689C444C087BDA997EBB1EEB6",1)</v>
      </c>
      <c r="M39" s="18" t="s">
        <v>28</v>
      </c>
      <c r="N39" s="16" t="s">
        <v>29</v>
      </c>
      <c r="O39" s="16" t="s">
        <v>30</v>
      </c>
      <c r="P39" s="16"/>
      <c r="Q39" s="16" t="s">
        <v>19</v>
      </c>
    </row>
    <row r="40" ht="34.5" customHeight="1" spans="1:17">
      <c r="A40" s="10">
        <v>14</v>
      </c>
      <c r="B40" s="6" t="s">
        <v>146</v>
      </c>
      <c r="C40" s="11" t="s">
        <v>147</v>
      </c>
      <c r="D40" s="11" t="s">
        <v>136</v>
      </c>
      <c r="E40" s="12" t="s">
        <v>137</v>
      </c>
      <c r="F40" s="9"/>
      <c r="G40" s="11" t="s">
        <v>148</v>
      </c>
      <c r="H40" s="10" t="s">
        <v>25</v>
      </c>
      <c r="I40" s="16" t="s">
        <v>90</v>
      </c>
      <c r="J40" s="16" t="s">
        <v>27</v>
      </c>
      <c r="K40" s="16" t="s">
        <v>27</v>
      </c>
      <c r="L40" s="16" t="str">
        <f>_xlfn.DISPIMG("ID_3B3EE2C9E9434E93B1C3E4B6298EC2CD",1)</f>
        <v>=DISPIMG("ID_3B3EE2C9E9434E93B1C3E4B6298EC2CD",1)</v>
      </c>
      <c r="M40" s="18" t="s">
        <v>28</v>
      </c>
      <c r="N40" s="16" t="s">
        <v>29</v>
      </c>
      <c r="O40" s="16" t="s">
        <v>30</v>
      </c>
      <c r="P40" s="16"/>
      <c r="Q40" s="16"/>
    </row>
    <row r="41" ht="34.5" customHeight="1" spans="1:17">
      <c r="A41" s="10">
        <v>15</v>
      </c>
      <c r="B41" s="6" t="s">
        <v>149</v>
      </c>
      <c r="C41" s="11" t="s">
        <v>150</v>
      </c>
      <c r="D41" s="11" t="s">
        <v>136</v>
      </c>
      <c r="E41" s="12" t="s">
        <v>137</v>
      </c>
      <c r="F41" s="9"/>
      <c r="G41" s="11" t="s">
        <v>148</v>
      </c>
      <c r="H41" s="10" t="s">
        <v>58</v>
      </c>
      <c r="I41" s="16"/>
      <c r="J41" s="16" t="s">
        <v>27</v>
      </c>
      <c r="K41" s="16" t="s">
        <v>27</v>
      </c>
      <c r="L41" s="16" t="str">
        <f>_xlfn.DISPIMG("ID_E001D118BF0D4221A80CB289C606FA27",1)</f>
        <v>=DISPIMG("ID_E001D118BF0D4221A80CB289C606FA27",1)</v>
      </c>
      <c r="M41" s="18" t="s">
        <v>151</v>
      </c>
      <c r="N41" s="16" t="s">
        <v>29</v>
      </c>
      <c r="O41" s="16" t="s">
        <v>30</v>
      </c>
      <c r="P41" s="16"/>
      <c r="Q41" s="16"/>
    </row>
    <row r="42" ht="34.5" customHeight="1" spans="1:17">
      <c r="A42" s="10">
        <v>16</v>
      </c>
      <c r="B42" s="6" t="s">
        <v>152</v>
      </c>
      <c r="C42" s="11" t="s">
        <v>153</v>
      </c>
      <c r="D42" s="11" t="s">
        <v>136</v>
      </c>
      <c r="E42" s="12" t="s">
        <v>137</v>
      </c>
      <c r="F42" s="9"/>
      <c r="G42" s="11" t="s">
        <v>148</v>
      </c>
      <c r="H42" s="10" t="s">
        <v>58</v>
      </c>
      <c r="I42" s="16"/>
      <c r="J42" s="16" t="s">
        <v>27</v>
      </c>
      <c r="K42" s="16" t="s">
        <v>27</v>
      </c>
      <c r="L42" s="16" t="str">
        <f>_xlfn.DISPIMG("ID_42240701CB894A63901004504EAB44EC",1)</f>
        <v>=DISPIMG("ID_42240701CB894A63901004504EAB44EC",1)</v>
      </c>
      <c r="M42" s="18" t="s">
        <v>154</v>
      </c>
      <c r="N42" s="16" t="s">
        <v>29</v>
      </c>
      <c r="O42" s="16" t="s">
        <v>30</v>
      </c>
      <c r="P42" s="16"/>
      <c r="Q42" s="16"/>
    </row>
    <row r="43" ht="34.5" customHeight="1" spans="1:17">
      <c r="A43" s="10">
        <v>17</v>
      </c>
      <c r="B43" s="6" t="s">
        <v>155</v>
      </c>
      <c r="C43" s="11" t="s">
        <v>156</v>
      </c>
      <c r="D43" s="11" t="s">
        <v>136</v>
      </c>
      <c r="E43" s="12" t="s">
        <v>137</v>
      </c>
      <c r="F43" s="9"/>
      <c r="G43" s="11" t="s">
        <v>138</v>
      </c>
      <c r="H43" s="10" t="s">
        <v>25</v>
      </c>
      <c r="I43" s="16" t="s">
        <v>26</v>
      </c>
      <c r="J43" s="16" t="s">
        <v>27</v>
      </c>
      <c r="K43" s="16" t="s">
        <v>27</v>
      </c>
      <c r="L43" s="16" t="str">
        <f>_xlfn.DISPIMG("ID_2E5D0FA36DAD42D6B28162E462535975",1)</f>
        <v>=DISPIMG("ID_2E5D0FA36DAD42D6B28162E462535975",1)</v>
      </c>
      <c r="M43" s="18" t="s">
        <v>28</v>
      </c>
      <c r="N43" s="16" t="s">
        <v>29</v>
      </c>
      <c r="O43" s="16" t="s">
        <v>30</v>
      </c>
      <c r="P43" s="16"/>
      <c r="Q43" s="16"/>
    </row>
    <row r="44" ht="34.5" customHeight="1" spans="1:17">
      <c r="A44" s="10">
        <v>18</v>
      </c>
      <c r="B44" s="6" t="s">
        <v>155</v>
      </c>
      <c r="C44" s="11" t="s">
        <v>156</v>
      </c>
      <c r="D44" s="12" t="s">
        <v>136</v>
      </c>
      <c r="E44" s="12" t="s">
        <v>137</v>
      </c>
      <c r="F44" s="9"/>
      <c r="G44" s="11" t="s">
        <v>138</v>
      </c>
      <c r="H44" s="10" t="s">
        <v>25</v>
      </c>
      <c r="I44" s="16" t="s">
        <v>26</v>
      </c>
      <c r="J44" s="16" t="s">
        <v>27</v>
      </c>
      <c r="K44" s="16" t="s">
        <v>27</v>
      </c>
      <c r="L44" s="16" t="str">
        <f>_xlfn.DISPIMG("ID_FEC2B304AAF84831A029251E02B3A349",1)</f>
        <v>=DISPIMG("ID_FEC2B304AAF84831A029251E02B3A349",1)</v>
      </c>
      <c r="M44" s="18" t="s">
        <v>28</v>
      </c>
      <c r="N44" s="16" t="s">
        <v>29</v>
      </c>
      <c r="O44" s="16" t="s">
        <v>30</v>
      </c>
      <c r="P44" s="16"/>
      <c r="Q44" s="16"/>
    </row>
    <row r="45" ht="34.5" customHeight="1" spans="1:17">
      <c r="A45" s="10">
        <v>19</v>
      </c>
      <c r="B45" s="6" t="s">
        <v>155</v>
      </c>
      <c r="C45" s="11" t="s">
        <v>156</v>
      </c>
      <c r="D45" s="12" t="s">
        <v>136</v>
      </c>
      <c r="E45" s="12" t="s">
        <v>137</v>
      </c>
      <c r="F45" s="9"/>
      <c r="G45" s="11" t="s">
        <v>138</v>
      </c>
      <c r="H45" s="10" t="s">
        <v>25</v>
      </c>
      <c r="I45" s="16" t="s">
        <v>26</v>
      </c>
      <c r="J45" s="16" t="s">
        <v>27</v>
      </c>
      <c r="K45" s="16" t="s">
        <v>27</v>
      </c>
      <c r="L45" s="16" t="str">
        <f>_xlfn.DISPIMG("ID_3B59A967928D4AC3A68C481C4C011810",1)</f>
        <v>=DISPIMG("ID_3B59A967928D4AC3A68C481C4C011810",1)</v>
      </c>
      <c r="M45" s="18" t="s">
        <v>28</v>
      </c>
      <c r="N45" s="16" t="s">
        <v>29</v>
      </c>
      <c r="O45" s="16" t="s">
        <v>30</v>
      </c>
      <c r="P45" s="16"/>
      <c r="Q45" s="16"/>
    </row>
    <row r="46" ht="34.5" customHeight="1" spans="1:17">
      <c r="A46" s="10">
        <v>20</v>
      </c>
      <c r="B46" s="6" t="s">
        <v>155</v>
      </c>
      <c r="C46" s="11" t="s">
        <v>156</v>
      </c>
      <c r="D46" s="12" t="s">
        <v>136</v>
      </c>
      <c r="E46" s="12" t="s">
        <v>137</v>
      </c>
      <c r="F46" s="9"/>
      <c r="G46" s="11" t="s">
        <v>138</v>
      </c>
      <c r="H46" s="10" t="s">
        <v>25</v>
      </c>
      <c r="I46" s="16" t="s">
        <v>26</v>
      </c>
      <c r="J46" s="16" t="s">
        <v>27</v>
      </c>
      <c r="K46" s="16" t="s">
        <v>27</v>
      </c>
      <c r="L46" s="16" t="str">
        <f>_xlfn.DISPIMG("ID_937EA473408A42B6A633049A07223DED",1)</f>
        <v>=DISPIMG("ID_937EA473408A42B6A633049A07223DED",1)</v>
      </c>
      <c r="M46" s="18" t="s">
        <v>28</v>
      </c>
      <c r="N46" s="16" t="s">
        <v>29</v>
      </c>
      <c r="O46" s="16" t="s">
        <v>30</v>
      </c>
      <c r="P46" s="16"/>
      <c r="Q46" s="16"/>
    </row>
    <row r="47" ht="34.5" customHeight="1" spans="1:17">
      <c r="A47" s="10">
        <v>1</v>
      </c>
      <c r="B47" s="6" t="s">
        <v>157</v>
      </c>
      <c r="C47" s="11" t="s">
        <v>158</v>
      </c>
      <c r="D47" s="12" t="s">
        <v>136</v>
      </c>
      <c r="E47" s="12" t="s">
        <v>159</v>
      </c>
      <c r="F47" s="9"/>
      <c r="G47" s="11" t="s">
        <v>160</v>
      </c>
      <c r="H47" s="10" t="s">
        <v>25</v>
      </c>
      <c r="I47" s="16" t="s">
        <v>26</v>
      </c>
      <c r="J47" s="16" t="s">
        <v>27</v>
      </c>
      <c r="K47" s="16" t="s">
        <v>91</v>
      </c>
      <c r="L47" s="16" t="str">
        <f>_xlfn.DISPIMG("ID_A19341575826458F85B5F212D8CF524D",1)</f>
        <v>=DISPIMG("ID_A19341575826458F85B5F212D8CF524D",1)</v>
      </c>
      <c r="M47" s="18" t="s">
        <v>19</v>
      </c>
      <c r="N47" s="16"/>
      <c r="O47" s="16" t="s">
        <v>30</v>
      </c>
      <c r="P47" s="16"/>
      <c r="Q47" s="16"/>
    </row>
    <row r="48" ht="34.5" customHeight="1" spans="1:17">
      <c r="A48" s="10">
        <v>2</v>
      </c>
      <c r="B48" s="6" t="s">
        <v>157</v>
      </c>
      <c r="C48" s="11" t="s">
        <v>158</v>
      </c>
      <c r="D48" s="12" t="s">
        <v>136</v>
      </c>
      <c r="E48" s="12" t="s">
        <v>159</v>
      </c>
      <c r="F48" s="9"/>
      <c r="G48" s="11" t="s">
        <v>160</v>
      </c>
      <c r="H48" s="10" t="s">
        <v>25</v>
      </c>
      <c r="I48" s="16" t="s">
        <v>26</v>
      </c>
      <c r="J48" s="16" t="s">
        <v>27</v>
      </c>
      <c r="K48" s="16" t="s">
        <v>91</v>
      </c>
      <c r="L48" s="16" t="str">
        <f>_xlfn.DISPIMG("ID_420C4FDC4AAF4F9A84ADB1A3EF5DE80E",1)</f>
        <v>=DISPIMG("ID_420C4FDC4AAF4F9A84ADB1A3EF5DE80E",1)</v>
      </c>
      <c r="M48" s="18" t="s">
        <v>19</v>
      </c>
      <c r="N48" s="16"/>
      <c r="O48" s="16" t="s">
        <v>30</v>
      </c>
      <c r="P48" s="16"/>
      <c r="Q48" s="16"/>
    </row>
    <row r="49" ht="34.5" customHeight="1" spans="1:17">
      <c r="A49" s="10">
        <v>7</v>
      </c>
      <c r="B49" s="6" t="s">
        <v>161</v>
      </c>
      <c r="C49" s="11" t="s">
        <v>162</v>
      </c>
      <c r="D49" s="12" t="s">
        <v>136</v>
      </c>
      <c r="E49" s="12" t="s">
        <v>159</v>
      </c>
      <c r="F49" s="9"/>
      <c r="G49" s="11" t="s">
        <v>163</v>
      </c>
      <c r="H49" s="10" t="s">
        <v>25</v>
      </c>
      <c r="I49" s="16"/>
      <c r="J49" s="16"/>
      <c r="K49" s="16"/>
      <c r="L49" s="16"/>
      <c r="M49" s="18"/>
      <c r="N49" s="16"/>
      <c r="O49" s="16"/>
      <c r="P49" s="16"/>
      <c r="Q49" s="16"/>
    </row>
    <row r="50" ht="34.5" customHeight="1" spans="1:17">
      <c r="A50" s="10">
        <v>3</v>
      </c>
      <c r="B50" s="6" t="s">
        <v>164</v>
      </c>
      <c r="C50" s="11" t="s">
        <v>158</v>
      </c>
      <c r="D50" s="12" t="s">
        <v>136</v>
      </c>
      <c r="E50" s="12" t="s">
        <v>159</v>
      </c>
      <c r="F50" s="9"/>
      <c r="G50" s="11" t="s">
        <v>160</v>
      </c>
      <c r="H50" s="10" t="s">
        <v>25</v>
      </c>
      <c r="I50" s="16" t="s">
        <v>26</v>
      </c>
      <c r="J50" s="16" t="s">
        <v>27</v>
      </c>
      <c r="K50" s="16" t="s">
        <v>91</v>
      </c>
      <c r="L50" s="16" t="str">
        <f>_xlfn.DISPIMG("ID_BC5C804EE925438DA6757892BCD86F8E",1)</f>
        <v>=DISPIMG("ID_BC5C804EE925438DA6757892BCD86F8E",1)</v>
      </c>
      <c r="M50" s="18" t="s">
        <v>19</v>
      </c>
      <c r="N50" s="16"/>
      <c r="O50" s="16" t="s">
        <v>30</v>
      </c>
      <c r="P50" s="16"/>
      <c r="Q50" s="16"/>
    </row>
    <row r="51" ht="27" spans="1:17">
      <c r="A51" s="10">
        <v>4</v>
      </c>
      <c r="B51" s="6" t="s">
        <v>165</v>
      </c>
      <c r="C51" s="11" t="s">
        <v>166</v>
      </c>
      <c r="D51" s="12" t="s">
        <v>136</v>
      </c>
      <c r="E51" s="12" t="s">
        <v>159</v>
      </c>
      <c r="F51" s="9"/>
      <c r="G51" s="11" t="s">
        <v>167</v>
      </c>
      <c r="H51" s="10" t="s">
        <v>25</v>
      </c>
      <c r="I51" s="16"/>
      <c r="J51" s="16"/>
      <c r="K51" s="16"/>
      <c r="L51" s="16"/>
      <c r="M51" s="18" t="s">
        <v>154</v>
      </c>
      <c r="N51" s="16"/>
      <c r="O51" s="16"/>
      <c r="P51" s="16"/>
      <c r="Q51" s="16"/>
    </row>
    <row r="52" ht="27" spans="1:17">
      <c r="A52" s="10">
        <v>5</v>
      </c>
      <c r="B52" s="6" t="s">
        <v>165</v>
      </c>
      <c r="C52" s="11" t="s">
        <v>166</v>
      </c>
      <c r="D52" s="12" t="s">
        <v>136</v>
      </c>
      <c r="E52" s="12" t="s">
        <v>159</v>
      </c>
      <c r="F52" s="9"/>
      <c r="G52" s="11" t="s">
        <v>167</v>
      </c>
      <c r="H52" s="10" t="s">
        <v>25</v>
      </c>
      <c r="I52" s="16"/>
      <c r="J52" s="16"/>
      <c r="K52" s="16"/>
      <c r="L52" s="16"/>
      <c r="M52" s="18" t="s">
        <v>154</v>
      </c>
      <c r="N52" s="16"/>
      <c r="O52" s="16"/>
      <c r="P52" s="16"/>
      <c r="Q52" s="16"/>
    </row>
    <row r="53" ht="27" spans="1:17">
      <c r="A53" s="10">
        <v>6</v>
      </c>
      <c r="B53" s="6" t="s">
        <v>165</v>
      </c>
      <c r="C53" s="11" t="s">
        <v>166</v>
      </c>
      <c r="D53" s="12" t="s">
        <v>136</v>
      </c>
      <c r="E53" s="12" t="s">
        <v>159</v>
      </c>
      <c r="F53" s="9"/>
      <c r="G53" s="11" t="s">
        <v>167</v>
      </c>
      <c r="H53" s="10" t="s">
        <v>25</v>
      </c>
      <c r="I53" s="16"/>
      <c r="J53" s="16"/>
      <c r="K53" s="16"/>
      <c r="L53" s="16"/>
      <c r="M53" s="18" t="s">
        <v>154</v>
      </c>
      <c r="N53" s="16"/>
      <c r="O53" s="16"/>
      <c r="P53" s="16"/>
      <c r="Q53" s="16"/>
    </row>
    <row r="54" ht="122.6" spans="1:17">
      <c r="A54" s="10">
        <v>21</v>
      </c>
      <c r="B54" s="6" t="s">
        <v>168</v>
      </c>
      <c r="C54" s="11" t="s">
        <v>169</v>
      </c>
      <c r="D54" s="12" t="s">
        <v>136</v>
      </c>
      <c r="E54" s="12" t="s">
        <v>137</v>
      </c>
      <c r="F54" s="9"/>
      <c r="G54" s="11" t="s">
        <v>170</v>
      </c>
      <c r="H54" s="10" t="s">
        <v>25</v>
      </c>
      <c r="I54" s="16" t="s">
        <v>90</v>
      </c>
      <c r="J54" s="16" t="s">
        <v>27</v>
      </c>
      <c r="K54" s="16" t="s">
        <v>27</v>
      </c>
      <c r="L54" s="16" t="str">
        <f>_xlfn.DISPIMG("ID_23CBC3D23B4B4D549F50E90007563275",1)</f>
        <v>=DISPIMG("ID_23CBC3D23B4B4D549F50E90007563275",1)</v>
      </c>
      <c r="M54" s="19" t="s">
        <v>151</v>
      </c>
      <c r="N54" s="16"/>
      <c r="O54" s="16" t="s">
        <v>30</v>
      </c>
      <c r="P54" s="16"/>
      <c r="Q54" s="16"/>
    </row>
    <row r="55" ht="27" spans="1:17">
      <c r="A55" s="10">
        <v>7</v>
      </c>
      <c r="B55" s="6" t="s">
        <v>171</v>
      </c>
      <c r="C55" s="11" t="s">
        <v>172</v>
      </c>
      <c r="D55" s="12" t="s">
        <v>136</v>
      </c>
      <c r="E55" s="12" t="s">
        <v>159</v>
      </c>
      <c r="F55" s="9"/>
      <c r="G55" s="11" t="s">
        <v>163</v>
      </c>
      <c r="H55" s="10" t="s">
        <v>58</v>
      </c>
      <c r="I55" s="16"/>
      <c r="J55" s="16"/>
      <c r="K55" s="16"/>
      <c r="L55" s="16"/>
      <c r="M55" s="18" t="s">
        <v>154</v>
      </c>
      <c r="N55" s="16"/>
      <c r="O55" s="16"/>
      <c r="P55" s="16"/>
      <c r="Q55" s="16"/>
    </row>
  </sheetData>
  <mergeCells count="3">
    <mergeCell ref="A1:G1"/>
    <mergeCell ref="H1:L1"/>
    <mergeCell ref="N1:P1"/>
  </mergeCells>
  <dataValidations count="2">
    <dataValidation type="list" allowBlank="1" showInputMessage="1" showErrorMessage="1" sqref="H3:H55">
      <formula1>"220V,380V"</formula1>
    </dataValidation>
    <dataValidation type="list" allowBlank="1" showInputMessage="1" showErrorMessage="1" sqref="K$1:K$1048576">
      <formula1>"是,否"</formula1>
    </dataValidation>
  </dataValidations>
  <pageMargins left="0.699305555555556" right="0.699305555555556" top="0.75" bottom="0.75" header="0.3" footer="0.3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.64166666666667" defaultRowHeight="13.5"/>
  <sheetData/>
  <pageMargins left="0.699305555555556" right="0.699305555555556" top="0.75" bottom="0.75" header="0.3" footer="0.3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.64166666666667" defaultRowHeight="13.5"/>
  <sheetData/>
  <pageMargins left="0.699305555555556" right="0.699305555555556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iPhone</dc:creator>
  <cp:lastModifiedBy>悠悠</cp:lastModifiedBy>
  <dcterms:created xsi:type="dcterms:W3CDTF">2006-09-16T00:00:00Z</dcterms:created>
  <dcterms:modified xsi:type="dcterms:W3CDTF">2025-10-24T06:29:53Z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1C8862E5FF9F42CF8E9460C842F7A02B_13</vt:lpwstr>
  </property>
  <property fmtid="{D5CDD505-2E9C-101B-9397-08002B2CF9AE}" pid="3" name="KSOProductBuildVer">
    <vt:lpwstr>2052-12.1.0.23125</vt:lpwstr>
  </property>
  <property fmtid="{D5CDD505-2E9C-101B-9397-08002B2CF9AE}" pid="4" name="KSOReadingLayout">
    <vt:bool>true</vt:bool>
  </property>
</Properties>
</file>